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enthilpremraj/Documents/Business/Astute/Sales/"/>
    </mc:Choice>
  </mc:AlternateContent>
  <xr:revisionPtr revIDLastSave="0" documentId="13_ncr:1_{656AAA8D-72A8-1949-8B9E-52BB77246510}" xr6:coauthVersionLast="47" xr6:coauthVersionMax="47" xr10:uidLastSave="{00000000-0000-0000-0000-000000000000}"/>
  <workbookProtection workbookAlgorithmName="SHA-512" workbookHashValue="vTo6vQekOsVhMkicwIIGtHJEUwNcsQTIusiQl30QfZx28EseIfR1mmtKchlwBq7TTcB4ZfNI4DKNb05Ogc324A==" workbookSaltValue="YQsFMNL31SyK5/ujfHuKdQ==" workbookSpinCount="100000" lockStructure="1"/>
  <bookViews>
    <workbookView xWindow="0" yWindow="500" windowWidth="28800" windowHeight="15780" xr2:uid="{7D816352-CF3E-2B49-9E7A-0D2BEBF68E12}"/>
  </bookViews>
  <sheets>
    <sheet name="Practice Summary" sheetId="9" r:id="rId1"/>
    <sheet name="DocA-Summary" sheetId="6" r:id="rId2"/>
    <sheet name="DocB-Summary" sheetId="1" r:id="rId3"/>
    <sheet name="DocC-Summary" sheetId="8" r:id="rId4"/>
    <sheet name="DocA-Raw" sheetId="2" r:id="rId5"/>
    <sheet name="DocB-Raw" sheetId="3" r:id="rId6"/>
    <sheet name="DocC-Raw" sheetId="4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9" l="1"/>
  <c r="G11" i="9"/>
  <c r="F11" i="9"/>
  <c r="E11" i="9"/>
  <c r="C11" i="9"/>
  <c r="B11" i="9"/>
  <c r="F36" i="8"/>
  <c r="B27" i="8"/>
  <c r="F25" i="8"/>
  <c r="F28" i="8" s="1"/>
  <c r="F20" i="8"/>
  <c r="F19" i="8"/>
  <c r="F18" i="8"/>
  <c r="F17" i="8"/>
  <c r="F16" i="8"/>
  <c r="F14" i="8"/>
  <c r="F12" i="8"/>
  <c r="F11" i="8"/>
  <c r="F9" i="8"/>
  <c r="F8" i="8"/>
  <c r="F7" i="8"/>
  <c r="B4" i="8"/>
  <c r="G25" i="8" s="1"/>
  <c r="G28" i="8" s="1"/>
  <c r="F25" i="6"/>
  <c r="F28" i="6" s="1"/>
  <c r="F36" i="6"/>
  <c r="B27" i="6"/>
  <c r="F20" i="6"/>
  <c r="F19" i="6"/>
  <c r="F18" i="6"/>
  <c r="F17" i="6"/>
  <c r="F16" i="6"/>
  <c r="F14" i="6"/>
  <c r="F12" i="6"/>
  <c r="F11" i="6"/>
  <c r="F9" i="6"/>
  <c r="F8" i="6"/>
  <c r="F7" i="6"/>
  <c r="F22" i="6" s="1"/>
  <c r="B4" i="6"/>
  <c r="G25" i="6" s="1"/>
  <c r="G28" i="6" s="1"/>
  <c r="F36" i="1"/>
  <c r="F25" i="1"/>
  <c r="F28" i="1" s="1"/>
  <c r="F20" i="1"/>
  <c r="F19" i="1"/>
  <c r="F18" i="1"/>
  <c r="F17" i="1"/>
  <c r="F16" i="1"/>
  <c r="F14" i="1"/>
  <c r="F12" i="1"/>
  <c r="F11" i="1"/>
  <c r="F9" i="1"/>
  <c r="F8" i="1"/>
  <c r="F7" i="1"/>
  <c r="E18" i="9" l="1"/>
  <c r="D18" i="9"/>
  <c r="F22" i="8"/>
  <c r="G33" i="8"/>
  <c r="G32" i="8"/>
  <c r="G4" i="8"/>
  <c r="G34" i="8"/>
  <c r="F22" i="1"/>
  <c r="G32" i="6"/>
  <c r="G33" i="6"/>
  <c r="G4" i="6"/>
  <c r="G34" i="6"/>
  <c r="B27" i="1"/>
  <c r="B4" i="1"/>
  <c r="G32" i="1" s="1"/>
  <c r="G18" i="8" l="1"/>
  <c r="G12" i="8"/>
  <c r="G7" i="8"/>
  <c r="G17" i="8"/>
  <c r="G11" i="8"/>
  <c r="G20" i="8"/>
  <c r="G16" i="8"/>
  <c r="G9" i="8"/>
  <c r="G19" i="8"/>
  <c r="G8" i="8"/>
  <c r="G14" i="8"/>
  <c r="G36" i="8"/>
  <c r="G36" i="6"/>
  <c r="G18" i="6"/>
  <c r="G12" i="6"/>
  <c r="G7" i="6"/>
  <c r="G11" i="6"/>
  <c r="G9" i="6"/>
  <c r="G19" i="6"/>
  <c r="G14" i="6"/>
  <c r="G8" i="6"/>
  <c r="G17" i="6"/>
  <c r="G20" i="6"/>
  <c r="G16" i="6"/>
  <c r="G33" i="1"/>
  <c r="G34" i="1"/>
  <c r="G4" i="1"/>
  <c r="G7" i="1" s="1"/>
  <c r="G25" i="1"/>
  <c r="G28" i="1" s="1"/>
  <c r="G36" i="1" l="1"/>
  <c r="G22" i="8"/>
  <c r="G22" i="6"/>
  <c r="G12" i="1"/>
  <c r="G14" i="1"/>
  <c r="G16" i="1"/>
  <c r="G17" i="1"/>
  <c r="G8" i="1"/>
  <c r="G9" i="1"/>
  <c r="G11" i="1"/>
  <c r="G19" i="1"/>
  <c r="G18" i="1"/>
  <c r="G20" i="1"/>
  <c r="G22" i="1" l="1"/>
</calcChain>
</file>

<file path=xl/sharedStrings.xml><?xml version="1.0" encoding="utf-8"?>
<sst xmlns="http://schemas.openxmlformats.org/spreadsheetml/2006/main" count="452" uniqueCount="120">
  <si>
    <t>O</t>
  </si>
  <si>
    <t>Y</t>
  </si>
  <si>
    <t>Injection, methylprednisolone acetate, 40 mg</t>
  </si>
  <si>
    <t>J1030</t>
  </si>
  <si>
    <t>Injection, betamethasone acetate 3 mg and betamethasone sodium phosphate 3 mg</t>
  </si>
  <si>
    <t>J0702</t>
  </si>
  <si>
    <t>Injection, ceftriaxone sodium, per 250 mg</t>
  </si>
  <si>
    <t>J0696</t>
  </si>
  <si>
    <t>N</t>
  </si>
  <si>
    <t>Annual, face-to-face intensive behavioral therapy for cardiovascular disease, individual, 15 minutes</t>
  </si>
  <si>
    <t>G0446</t>
  </si>
  <si>
    <t>Annual depression screening, 15 minutes</t>
  </si>
  <si>
    <t>G0444</t>
  </si>
  <si>
    <t>Annual alcohol misuse screening, 15 minutes</t>
  </si>
  <si>
    <t>G0442</t>
  </si>
  <si>
    <t>Annual wellness visit, includes a personalized prevention plan of service (pps), subsequent visit</t>
  </si>
  <si>
    <t>G0439</t>
  </si>
  <si>
    <t>Physician certification for medicare-covered home health services under a home health plan of care (patient not present), including contacts with home health agency and review of reports of patient status required by physicians to affirm the initial implem</t>
  </si>
  <si>
    <t>G0180</t>
  </si>
  <si>
    <t>Physician re-certification for medicare-covered home health services under a home health plan of care (patient not present), including contacts with home health agency and review of reports of patient status required by physicians to affirm the initial imp</t>
  </si>
  <si>
    <t>G0179</t>
  </si>
  <si>
    <t>Advance care planning by the physician or other qualified health care professional</t>
  </si>
  <si>
    <t>Chronic care management services at least 20 minutes per calendar month</t>
  </si>
  <si>
    <t>Established patient office or other outpatient, visit typically 40 minutes</t>
  </si>
  <si>
    <t>Established patient office or other outpatient, visit typically 25 minutes</t>
  </si>
  <si>
    <t>Established patient office or other outpatient visit, typically 15 minutes</t>
  </si>
  <si>
    <t>Injection beneath the skin or into muscle for therapy, diagnosis, or prevention</t>
  </si>
  <si>
    <t>Injection of allergenic extracts into skin for immediate reaction analysis</t>
  </si>
  <si>
    <t>Injection of allergenic extracts into skin, accessed through the skin</t>
  </si>
  <si>
    <t>Measurement and graphic recording of total and timed exhaled air capacity</t>
  </si>
  <si>
    <t>Routine EKG using at least 12 leads including interpretation and report</t>
  </si>
  <si>
    <t>Detection test for influenza virus</t>
  </si>
  <si>
    <t>Automated urinalysis test</t>
  </si>
  <si>
    <t>X-ray of knee, 3 views</t>
  </si>
  <si>
    <t>X-ray of shoulder, minimum of 2 views</t>
  </si>
  <si>
    <t>X-ray of lower and sacral spine, minimum of 4 views</t>
  </si>
  <si>
    <t>X-ray of lower and sacral spine, 2 or 3 views</t>
  </si>
  <si>
    <t>X-ray of chest, 2 views</t>
  </si>
  <si>
    <t>Destruction of 2-14 skin growths</t>
  </si>
  <si>
    <t>Destruction of skin growth</t>
  </si>
  <si>
    <t>Established patient office or other outpatient visit, typically 10 minutes</t>
  </si>
  <si>
    <t>Avg_Mdcr_Stdzd_Amt</t>
  </si>
  <si>
    <t>Avg_Mdcr_Pymt_Amt</t>
  </si>
  <si>
    <t>Avg_Mdcr_Alowd_Amt</t>
  </si>
  <si>
    <t>Avg_Sbmtd_Chrg</t>
  </si>
  <si>
    <t>Tot_Bene_Day_Srvcs</t>
  </si>
  <si>
    <t>Tot_Srvcs</t>
  </si>
  <si>
    <t>Tot_Benes</t>
  </si>
  <si>
    <t>Place_Of_Srvc</t>
  </si>
  <si>
    <t>HCPCS_Drug_Ind</t>
  </si>
  <si>
    <t>HCPCS_Desc</t>
  </si>
  <si>
    <t>HCPCS_Cd</t>
  </si>
  <si>
    <t>Annual wellness visit; includes a personalized prevention plan of service (pps), initial visit</t>
  </si>
  <si>
    <t>G0438</t>
  </si>
  <si>
    <t>Administration of hepatitis b vaccine</t>
  </si>
  <si>
    <t>G0010</t>
  </si>
  <si>
    <t>New patient office or other outpatient visit, typically 45 minutes</t>
  </si>
  <si>
    <t>New patient office or other outpatient visit, typically 30 minutes</t>
  </si>
  <si>
    <t>New patient office or other outpatient visit, typically 20 minutes</t>
  </si>
  <si>
    <t>Psychological or neuropsychological test administration and scoring by technician, additional 30 minutes</t>
  </si>
  <si>
    <t>Psychological or neuropsychological test administration and scoring by technician, first 30 minutes</t>
  </si>
  <si>
    <t>Measurement and graphic recording of the amount and speed of breathed air, before and following medication administration</t>
  </si>
  <si>
    <t>Vaccine for Hepatitis B adult dosage (3 dose schedule) injection into muscle</t>
  </si>
  <si>
    <t>X-ray of foot, minimum of 3 views</t>
  </si>
  <si>
    <t>Removal of impact ear wax, one ear</t>
  </si>
  <si>
    <t>Aspiration and/or injection of large joint or joint capsule</t>
  </si>
  <si>
    <t>Initial preventive physical examination; face-to-face visit, services limited to new beneficiary during the first 12 months of medicare enrollment</t>
  </si>
  <si>
    <t>G0402</t>
  </si>
  <si>
    <t>Testing for presence of drug</t>
  </si>
  <si>
    <t>X-ray of hip with pelvis, 2-3 views</t>
  </si>
  <si>
    <t xml:space="preserve">Original Medicare Patients </t>
  </si>
  <si>
    <t>Original + Advantage patients</t>
  </si>
  <si>
    <t>Based on beneficiaries with 99214</t>
  </si>
  <si>
    <t>Total 99490 Services</t>
  </si>
  <si>
    <t xml:space="preserve">Average Months of Service/Patient </t>
  </si>
  <si>
    <t>99453</t>
  </si>
  <si>
    <t>99454</t>
  </si>
  <si>
    <t>99457</t>
  </si>
  <si>
    <t>99458</t>
  </si>
  <si>
    <t>AWV</t>
  </si>
  <si>
    <t>CCM</t>
  </si>
  <si>
    <t>RPM</t>
  </si>
  <si>
    <t xml:space="preserve">Assumption 70% of patients are original medicare patients </t>
  </si>
  <si>
    <t xml:space="preserve">Welcome to Medicane </t>
  </si>
  <si>
    <t>AWV initial visit</t>
  </si>
  <si>
    <t>AWV Subsequent Visit</t>
  </si>
  <si>
    <t>G0447</t>
  </si>
  <si>
    <t>G0445</t>
  </si>
  <si>
    <t>G0436</t>
  </si>
  <si>
    <t>G0443</t>
  </si>
  <si>
    <t>Screening</t>
  </si>
  <si>
    <t>Obesity Counselling</t>
  </si>
  <si>
    <t>STD Counselling</t>
  </si>
  <si>
    <t>Smoking Cessation Counselling</t>
  </si>
  <si>
    <t>Alcohol Misuse Counselling</t>
  </si>
  <si>
    <t>Counselling</t>
  </si>
  <si>
    <t>ACP</t>
  </si>
  <si>
    <t>Reimbursement Assumptions</t>
  </si>
  <si>
    <t>With AstuteDoc</t>
  </si>
  <si>
    <t xml:space="preserve">With AstuteDoc </t>
  </si>
  <si>
    <t>Current</t>
  </si>
  <si>
    <t>Without AstuteDoc</t>
  </si>
  <si>
    <t>Completion Assumptions</t>
  </si>
  <si>
    <t>Actual Data</t>
  </si>
  <si>
    <t>Initial Set up</t>
  </si>
  <si>
    <t>16 days data transmission</t>
  </si>
  <si>
    <t>Care Management 20 mins</t>
  </si>
  <si>
    <t>Care Managemement Extra 20 mins</t>
  </si>
  <si>
    <t>Months of Completion</t>
  </si>
  <si>
    <t>Months of 99490 completion</t>
  </si>
  <si>
    <t>Orange information is obtained from CMS Data</t>
  </si>
  <si>
    <t>Total</t>
  </si>
  <si>
    <t>TOTAL COMPARISON</t>
  </si>
  <si>
    <t>Doctor A</t>
  </si>
  <si>
    <t>Doctor B</t>
  </si>
  <si>
    <t>Doctor C</t>
  </si>
  <si>
    <t>DocA</t>
  </si>
  <si>
    <t>Doc B</t>
  </si>
  <si>
    <t>Doc C</t>
  </si>
  <si>
    <t xml:space="preserve">Summary: The usage data is taken from publically available provider utilization data provided by medicare. The data is generally 2 yrs old and generally covers only original medicare patients under a provider. We extrapolate the total medicare patients based on percentage basis.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</si>
</sst>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5"/>
      <name val="Calibri"/>
      <family val="2"/>
      <scheme val="minor"/>
    </font>
    <font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8" fontId="0" fillId="0" borderId="0" xfId="0" applyNumberFormat="1"/>
    <xf numFmtId="1" fontId="0" fillId="0" borderId="0" xfId="0" applyNumberFormat="1"/>
    <xf numFmtId="49" fontId="1" fillId="0" borderId="0" xfId="0" applyNumberFormat="1" applyFont="1"/>
    <xf numFmtId="49" fontId="0" fillId="0" borderId="0" xfId="0" applyNumberFormat="1"/>
    <xf numFmtId="164" fontId="0" fillId="0" borderId="0" xfId="0" applyNumberFormat="1"/>
    <xf numFmtId="9" fontId="0" fillId="0" borderId="0" xfId="0" applyNumberFormat="1"/>
    <xf numFmtId="165" fontId="0" fillId="0" borderId="0" xfId="0" applyNumberFormat="1"/>
    <xf numFmtId="10" fontId="0" fillId="0" borderId="0" xfId="0" applyNumberFormat="1"/>
    <xf numFmtId="165" fontId="1" fillId="0" borderId="0" xfId="0" applyNumberFormat="1" applyFont="1"/>
    <xf numFmtId="165" fontId="1" fillId="0" borderId="1" xfId="0" applyNumberFormat="1" applyFont="1" applyBorder="1"/>
    <xf numFmtId="164" fontId="1" fillId="0" borderId="1" xfId="0" applyNumberFormat="1" applyFont="1" applyBorder="1"/>
    <xf numFmtId="6" fontId="0" fillId="0" borderId="0" xfId="0" applyNumberFormat="1"/>
    <xf numFmtId="0" fontId="2" fillId="0" borderId="0" xfId="0" applyFont="1"/>
    <xf numFmtId="1" fontId="3" fillId="0" borderId="0" xfId="0" applyNumberFormat="1" applyFont="1"/>
    <xf numFmtId="0" fontId="0" fillId="2" borderId="0" xfId="0" applyFill="1"/>
    <xf numFmtId="0" fontId="6" fillId="0" borderId="2" xfId="0" applyFont="1" applyBorder="1"/>
    <xf numFmtId="165" fontId="4" fillId="0" borderId="1" xfId="0" applyNumberFormat="1" applyFont="1" applyBorder="1"/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E78BF-C8C3-494E-8834-6B05DDC5C9EC}">
  <dimension ref="A1:G19"/>
  <sheetViews>
    <sheetView tabSelected="1" zoomScale="140" zoomScaleNormal="140" workbookViewId="0">
      <selection sqref="A1:G2"/>
    </sheetView>
  </sheetViews>
  <sheetFormatPr baseColWidth="10" defaultRowHeight="16" x14ac:dyDescent="0.2"/>
  <cols>
    <col min="2" max="2" width="20.33203125" bestFit="1" customWidth="1"/>
    <col min="3" max="3" width="16.83203125" bestFit="1" customWidth="1"/>
    <col min="4" max="4" width="20.33203125" bestFit="1" customWidth="1"/>
    <col min="5" max="5" width="16.83203125" bestFit="1" customWidth="1"/>
    <col min="6" max="6" width="20.33203125" bestFit="1" customWidth="1"/>
    <col min="7" max="7" width="16.83203125" bestFit="1" customWidth="1"/>
  </cols>
  <sheetData>
    <row r="1" spans="1:7" x14ac:dyDescent="0.2">
      <c r="A1" s="21" t="s">
        <v>119</v>
      </c>
      <c r="B1" s="21"/>
      <c r="C1" s="21"/>
      <c r="D1" s="21"/>
      <c r="E1" s="21"/>
      <c r="F1" s="21"/>
      <c r="G1" s="21"/>
    </row>
    <row r="2" spans="1:7" x14ac:dyDescent="0.2">
      <c r="A2" s="21"/>
      <c r="B2" s="21"/>
      <c r="C2" s="21"/>
      <c r="D2" s="21"/>
      <c r="E2" s="21"/>
      <c r="F2" s="21"/>
      <c r="G2" s="21"/>
    </row>
    <row r="4" spans="1:7" ht="53" customHeight="1" x14ac:dyDescent="0.2">
      <c r="B4" s="20" t="s">
        <v>79</v>
      </c>
      <c r="C4" s="20"/>
      <c r="D4" s="20" t="s">
        <v>80</v>
      </c>
      <c r="E4" s="20"/>
      <c r="F4" s="20" t="s">
        <v>81</v>
      </c>
      <c r="G4" s="20"/>
    </row>
    <row r="5" spans="1:7" ht="19" x14ac:dyDescent="0.25">
      <c r="B5" s="16" t="s">
        <v>101</v>
      </c>
      <c r="C5" s="16" t="s">
        <v>98</v>
      </c>
      <c r="D5" s="16" t="s">
        <v>101</v>
      </c>
      <c r="E5" s="16" t="s">
        <v>98</v>
      </c>
      <c r="F5" s="16" t="s">
        <v>101</v>
      </c>
      <c r="G5" s="16" t="s">
        <v>98</v>
      </c>
    </row>
    <row r="7" spans="1:7" x14ac:dyDescent="0.2">
      <c r="A7" t="s">
        <v>113</v>
      </c>
      <c r="B7" s="9">
        <v>25140</v>
      </c>
      <c r="C7" s="9">
        <v>149139.51</v>
      </c>
      <c r="D7" s="9">
        <v>17052</v>
      </c>
      <c r="E7" s="9">
        <v>99918</v>
      </c>
      <c r="F7" s="9">
        <v>0</v>
      </c>
      <c r="G7" s="9">
        <v>167243.70000000001</v>
      </c>
    </row>
    <row r="8" spans="1:7" x14ac:dyDescent="0.2">
      <c r="A8" t="s">
        <v>114</v>
      </c>
      <c r="B8" s="9">
        <v>5842</v>
      </c>
      <c r="C8" s="9">
        <v>120208.07500000001</v>
      </c>
      <c r="D8" s="9">
        <v>7854</v>
      </c>
      <c r="E8" s="9">
        <v>80535</v>
      </c>
      <c r="F8" s="9">
        <v>0</v>
      </c>
      <c r="G8" s="9">
        <v>134800.25</v>
      </c>
    </row>
    <row r="9" spans="1:7" x14ac:dyDescent="0.2">
      <c r="A9" t="s">
        <v>115</v>
      </c>
      <c r="B9" s="9">
        <v>22986</v>
      </c>
      <c r="C9" s="9">
        <v>121023.04500000001</v>
      </c>
      <c r="D9" s="9">
        <v>18102</v>
      </c>
      <c r="E9" s="9">
        <v>81081</v>
      </c>
      <c r="F9" s="9">
        <v>0</v>
      </c>
      <c r="G9" s="9">
        <v>135714.15</v>
      </c>
    </row>
    <row r="11" spans="1:7" ht="17" thickBot="1" x14ac:dyDescent="0.25">
      <c r="A11" t="s">
        <v>111</v>
      </c>
      <c r="B11" s="10">
        <f>SUM(B7:B9)</f>
        <v>53968</v>
      </c>
      <c r="C11" s="10">
        <f t="shared" ref="C11:G11" si="0">SUM(C7:C9)</f>
        <v>390370.63</v>
      </c>
      <c r="D11" s="10">
        <f t="shared" si="0"/>
        <v>43008</v>
      </c>
      <c r="E11" s="10">
        <f t="shared" si="0"/>
        <v>261534</v>
      </c>
      <c r="F11" s="10">
        <f t="shared" si="0"/>
        <v>0</v>
      </c>
      <c r="G11" s="10">
        <f t="shared" si="0"/>
        <v>437758.1</v>
      </c>
    </row>
    <row r="12" spans="1:7" ht="17" thickTop="1" x14ac:dyDescent="0.2"/>
    <row r="15" spans="1:7" ht="54" customHeight="1" x14ac:dyDescent="0.2">
      <c r="D15" s="18" t="s">
        <v>112</v>
      </c>
      <c r="E15" s="19"/>
    </row>
    <row r="16" spans="1:7" ht="19" x14ac:dyDescent="0.25">
      <c r="D16" s="16" t="s">
        <v>101</v>
      </c>
      <c r="E16" s="16" t="s">
        <v>98</v>
      </c>
    </row>
    <row r="18" spans="4:5" ht="22" thickBot="1" x14ac:dyDescent="0.3">
      <c r="D18" s="17">
        <f>B11+D11+F11</f>
        <v>96976</v>
      </c>
      <c r="E18" s="17">
        <f>C11+E11+G11</f>
        <v>1089662.73</v>
      </c>
    </row>
    <row r="19" spans="4:5" ht="17" thickTop="1" x14ac:dyDescent="0.2"/>
  </sheetData>
  <mergeCells count="5">
    <mergeCell ref="B4:C4"/>
    <mergeCell ref="D4:E4"/>
    <mergeCell ref="F4:G4"/>
    <mergeCell ref="D15:E15"/>
    <mergeCell ref="A1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FC35E-C66E-A941-81E2-C15FA40CFC26}">
  <dimension ref="A1:G59"/>
  <sheetViews>
    <sheetView zoomScale="110" zoomScaleNormal="110" workbookViewId="0">
      <selection activeCell="A2" sqref="A2"/>
    </sheetView>
  </sheetViews>
  <sheetFormatPr baseColWidth="10" defaultRowHeight="16" x14ac:dyDescent="0.2"/>
  <cols>
    <col min="1" max="1" width="31.1640625" style="4" customWidth="1"/>
    <col min="2" max="2" width="15.5" customWidth="1"/>
    <col min="3" max="3" width="84.33203125" bestFit="1" customWidth="1"/>
    <col min="4" max="4" width="15" customWidth="1"/>
    <col min="5" max="5" width="12.83203125" customWidth="1"/>
    <col min="6" max="6" width="16.83203125" style="7" bestFit="1" customWidth="1"/>
    <col min="7" max="7" width="19" customWidth="1"/>
  </cols>
  <sheetData>
    <row r="1" spans="1:7" x14ac:dyDescent="0.2">
      <c r="A1" s="3" t="s">
        <v>116</v>
      </c>
      <c r="B1" t="s">
        <v>103</v>
      </c>
      <c r="D1" t="s">
        <v>97</v>
      </c>
      <c r="E1" t="s">
        <v>102</v>
      </c>
      <c r="F1" s="7" t="s">
        <v>101</v>
      </c>
      <c r="G1" t="s">
        <v>98</v>
      </c>
    </row>
    <row r="3" spans="1:7" x14ac:dyDescent="0.2">
      <c r="A3" s="4" t="s">
        <v>70</v>
      </c>
      <c r="B3" s="13">
        <v>366</v>
      </c>
      <c r="C3" t="s">
        <v>72</v>
      </c>
    </row>
    <row r="4" spans="1:7" x14ac:dyDescent="0.2">
      <c r="A4" s="4" t="s">
        <v>71</v>
      </c>
      <c r="B4" s="14">
        <f>B3+B3*0.3</f>
        <v>475.8</v>
      </c>
      <c r="C4" t="s">
        <v>82</v>
      </c>
      <c r="G4" s="2">
        <f>B4</f>
        <v>475.8</v>
      </c>
    </row>
    <row r="5" spans="1:7" x14ac:dyDescent="0.2">
      <c r="B5" s="13"/>
    </row>
    <row r="6" spans="1:7" x14ac:dyDescent="0.2">
      <c r="A6" s="3" t="s">
        <v>79</v>
      </c>
      <c r="B6" s="13"/>
    </row>
    <row r="7" spans="1:7" x14ac:dyDescent="0.2">
      <c r="A7" s="4" t="s">
        <v>67</v>
      </c>
      <c r="B7" s="13">
        <v>0</v>
      </c>
      <c r="C7" t="s">
        <v>83</v>
      </c>
      <c r="D7" s="5">
        <v>175</v>
      </c>
      <c r="E7" s="6">
        <v>0.05</v>
      </c>
      <c r="F7" s="7">
        <f>B7*D7</f>
        <v>0</v>
      </c>
      <c r="G7" s="5">
        <f>$G$4*E7*D7</f>
        <v>4163.2500000000009</v>
      </c>
    </row>
    <row r="8" spans="1:7" x14ac:dyDescent="0.2">
      <c r="A8" s="4" t="s">
        <v>53</v>
      </c>
      <c r="B8" s="13">
        <v>0</v>
      </c>
      <c r="C8" t="s">
        <v>84</v>
      </c>
      <c r="D8" s="5">
        <v>180</v>
      </c>
      <c r="E8" s="6">
        <v>0.1</v>
      </c>
      <c r="F8" s="7">
        <f>B8*D8</f>
        <v>0</v>
      </c>
      <c r="G8" s="5">
        <f>$G$4*E8*D8</f>
        <v>8564.4000000000015</v>
      </c>
    </row>
    <row r="9" spans="1:7" x14ac:dyDescent="0.2">
      <c r="A9" s="4" t="s">
        <v>16</v>
      </c>
      <c r="B9" s="13">
        <v>97</v>
      </c>
      <c r="C9" t="s">
        <v>85</v>
      </c>
      <c r="D9" s="5">
        <v>120</v>
      </c>
      <c r="E9" s="6">
        <v>0.85</v>
      </c>
      <c r="F9" s="7">
        <f>B9*D9</f>
        <v>11640</v>
      </c>
      <c r="G9" s="5">
        <f>$G$4*E9*D9</f>
        <v>48531.6</v>
      </c>
    </row>
    <row r="10" spans="1:7" x14ac:dyDescent="0.2">
      <c r="A10" s="3" t="s">
        <v>90</v>
      </c>
      <c r="B10" s="13"/>
    </row>
    <row r="11" spans="1:7" x14ac:dyDescent="0.2">
      <c r="A11" s="4" t="s">
        <v>14</v>
      </c>
      <c r="B11" s="13">
        <v>31</v>
      </c>
      <c r="C11" t="s">
        <v>13</v>
      </c>
      <c r="D11" s="5">
        <v>19</v>
      </c>
      <c r="E11" s="6">
        <v>0.85</v>
      </c>
      <c r="F11" s="7">
        <f>B11*D11</f>
        <v>589</v>
      </c>
      <c r="G11" s="5">
        <f>$G$4*E11*D11</f>
        <v>7684.17</v>
      </c>
    </row>
    <row r="12" spans="1:7" x14ac:dyDescent="0.2">
      <c r="A12" s="4" t="s">
        <v>12</v>
      </c>
      <c r="B12" s="13">
        <v>74</v>
      </c>
      <c r="C12" t="s">
        <v>11</v>
      </c>
      <c r="D12" s="5">
        <v>19</v>
      </c>
      <c r="E12" s="6">
        <v>0.85</v>
      </c>
      <c r="F12" s="7">
        <f>B12*D12</f>
        <v>1406</v>
      </c>
      <c r="G12" s="5">
        <f>$G$4*E12*D12</f>
        <v>7684.17</v>
      </c>
    </row>
    <row r="13" spans="1:7" x14ac:dyDescent="0.2">
      <c r="A13" s="3" t="s">
        <v>96</v>
      </c>
      <c r="B13" s="13"/>
    </row>
    <row r="14" spans="1:7" x14ac:dyDescent="0.2">
      <c r="A14" s="4">
        <v>99497</v>
      </c>
      <c r="B14" s="13">
        <v>129</v>
      </c>
      <c r="C14" t="s">
        <v>21</v>
      </c>
      <c r="D14" s="5">
        <v>85</v>
      </c>
      <c r="E14" s="6">
        <v>0.9</v>
      </c>
      <c r="F14" s="7">
        <f>B14*D14</f>
        <v>10965</v>
      </c>
      <c r="G14" s="5">
        <f>$G$4*E14*D14</f>
        <v>36398.700000000004</v>
      </c>
    </row>
    <row r="15" spans="1:7" x14ac:dyDescent="0.2">
      <c r="A15" s="3" t="s">
        <v>95</v>
      </c>
      <c r="B15" s="13"/>
    </row>
    <row r="16" spans="1:7" x14ac:dyDescent="0.2">
      <c r="A16" s="4" t="s">
        <v>86</v>
      </c>
      <c r="B16" s="13">
        <v>0</v>
      </c>
      <c r="C16" t="s">
        <v>91</v>
      </c>
      <c r="D16" s="5">
        <v>27</v>
      </c>
      <c r="E16" s="6">
        <v>0.8</v>
      </c>
      <c r="F16" s="7">
        <f>B16*D16</f>
        <v>0</v>
      </c>
      <c r="G16" s="5">
        <f>$G$4*E16*D16</f>
        <v>10277.280000000001</v>
      </c>
    </row>
    <row r="17" spans="1:7" x14ac:dyDescent="0.2">
      <c r="A17" s="4" t="s">
        <v>10</v>
      </c>
      <c r="B17" s="13">
        <v>20</v>
      </c>
      <c r="C17" t="s">
        <v>9</v>
      </c>
      <c r="D17" s="5">
        <v>27</v>
      </c>
      <c r="E17" s="6">
        <v>0.8</v>
      </c>
      <c r="F17" s="7">
        <f>B17*D17</f>
        <v>540</v>
      </c>
      <c r="G17" s="5">
        <f>$G$4*E17*D17</f>
        <v>10277.280000000001</v>
      </c>
    </row>
    <row r="18" spans="1:7" x14ac:dyDescent="0.2">
      <c r="A18" s="4" t="s">
        <v>87</v>
      </c>
      <c r="B18" s="13">
        <v>0</v>
      </c>
      <c r="C18" t="s">
        <v>92</v>
      </c>
      <c r="D18" s="5">
        <v>27</v>
      </c>
      <c r="E18" s="6">
        <v>0.3</v>
      </c>
      <c r="F18" s="7">
        <f>B18*D18</f>
        <v>0</v>
      </c>
      <c r="G18" s="5">
        <f>$G$4*E18*D18</f>
        <v>3853.9800000000005</v>
      </c>
    </row>
    <row r="19" spans="1:7" x14ac:dyDescent="0.2">
      <c r="A19" s="4" t="s">
        <v>88</v>
      </c>
      <c r="B19" s="13">
        <v>0</v>
      </c>
      <c r="C19" t="s">
        <v>93</v>
      </c>
      <c r="D19" s="5">
        <v>14</v>
      </c>
      <c r="E19" s="6">
        <v>0.6</v>
      </c>
      <c r="F19" s="7">
        <f>B19*D19</f>
        <v>0</v>
      </c>
      <c r="G19" s="5">
        <f>$G$4*E19*D19</f>
        <v>3996.7200000000003</v>
      </c>
    </row>
    <row r="20" spans="1:7" x14ac:dyDescent="0.2">
      <c r="A20" s="4" t="s">
        <v>89</v>
      </c>
      <c r="B20" s="13">
        <v>0</v>
      </c>
      <c r="C20" t="s">
        <v>94</v>
      </c>
      <c r="D20" s="5">
        <v>27</v>
      </c>
      <c r="E20" s="6">
        <v>0.6</v>
      </c>
      <c r="F20" s="7">
        <f>B20*D20</f>
        <v>0</v>
      </c>
      <c r="G20" s="5">
        <f>$G$4*E20*D20</f>
        <v>7707.9600000000009</v>
      </c>
    </row>
    <row r="21" spans="1:7" x14ac:dyDescent="0.2">
      <c r="B21" s="13"/>
    </row>
    <row r="22" spans="1:7" ht="17" thickBot="1" x14ac:dyDescent="0.25">
      <c r="A22" s="4" t="s">
        <v>100</v>
      </c>
      <c r="B22" s="13"/>
      <c r="F22" s="10">
        <f>SUM(F7:F20)</f>
        <v>25140</v>
      </c>
      <c r="G22" s="11">
        <f>SUM(G7:G20)</f>
        <v>149139.51</v>
      </c>
    </row>
    <row r="23" spans="1:7" ht="17" thickTop="1" x14ac:dyDescent="0.2">
      <c r="B23" s="13"/>
      <c r="F23" s="7" t="s">
        <v>101</v>
      </c>
      <c r="G23" t="s">
        <v>99</v>
      </c>
    </row>
    <row r="24" spans="1:7" x14ac:dyDescent="0.2">
      <c r="A24" s="3" t="s">
        <v>80</v>
      </c>
      <c r="B24" s="13"/>
    </row>
    <row r="25" spans="1:7" x14ac:dyDescent="0.2">
      <c r="A25" s="4">
        <v>99490</v>
      </c>
      <c r="B25" s="13">
        <v>92</v>
      </c>
      <c r="C25" t="s">
        <v>22</v>
      </c>
      <c r="D25" s="12">
        <v>42</v>
      </c>
      <c r="E25" s="8">
        <v>0.5</v>
      </c>
      <c r="F25" s="7">
        <f>B26*D25</f>
        <v>17052</v>
      </c>
      <c r="G25" s="7">
        <f>B4*E25*E27*D25</f>
        <v>99918</v>
      </c>
    </row>
    <row r="26" spans="1:7" x14ac:dyDescent="0.2">
      <c r="A26" s="4" t="s">
        <v>73</v>
      </c>
      <c r="B26" s="13">
        <v>406</v>
      </c>
    </row>
    <row r="27" spans="1:7" x14ac:dyDescent="0.2">
      <c r="A27" s="4" t="s">
        <v>74</v>
      </c>
      <c r="B27" s="14">
        <f>B26/92</f>
        <v>4.4130434782608692</v>
      </c>
      <c r="E27">
        <v>10</v>
      </c>
    </row>
    <row r="28" spans="1:7" ht="17" thickBot="1" x14ac:dyDescent="0.25">
      <c r="B28" s="13"/>
      <c r="F28" s="10">
        <f>SUM(F25:F27)</f>
        <v>17052</v>
      </c>
      <c r="G28" s="10">
        <f>SUM(G25:G27)</f>
        <v>99918</v>
      </c>
    </row>
    <row r="29" spans="1:7" ht="17" thickTop="1" x14ac:dyDescent="0.2">
      <c r="B29" s="13"/>
      <c r="F29" s="7" t="s">
        <v>101</v>
      </c>
      <c r="G29" t="s">
        <v>99</v>
      </c>
    </row>
    <row r="30" spans="1:7" x14ac:dyDescent="0.2">
      <c r="A30" s="3" t="s">
        <v>81</v>
      </c>
      <c r="B30" s="13"/>
    </row>
    <row r="31" spans="1:7" x14ac:dyDescent="0.2">
      <c r="A31" s="4" t="s">
        <v>75</v>
      </c>
      <c r="B31" s="13">
        <v>0</v>
      </c>
      <c r="C31" t="s">
        <v>104</v>
      </c>
      <c r="D31" s="12">
        <v>21</v>
      </c>
    </row>
    <row r="32" spans="1:7" x14ac:dyDescent="0.2">
      <c r="A32" s="4" t="s">
        <v>76</v>
      </c>
      <c r="B32" s="13">
        <v>0</v>
      </c>
      <c r="C32" t="s">
        <v>105</v>
      </c>
      <c r="D32" s="12">
        <v>64</v>
      </c>
      <c r="E32">
        <v>0.3</v>
      </c>
      <c r="G32" s="7">
        <f>$B$4*D32*E32*E35</f>
        <v>91353.600000000006</v>
      </c>
    </row>
    <row r="33" spans="1:7" x14ac:dyDescent="0.2">
      <c r="A33" s="4" t="s">
        <v>77</v>
      </c>
      <c r="B33" s="13">
        <v>0</v>
      </c>
      <c r="C33" t="s">
        <v>106</v>
      </c>
      <c r="D33" s="12">
        <v>55</v>
      </c>
      <c r="E33">
        <v>0.25</v>
      </c>
      <c r="G33" s="7">
        <f>$B$4*D33*E33*E35</f>
        <v>65422.5</v>
      </c>
    </row>
    <row r="34" spans="1:7" x14ac:dyDescent="0.2">
      <c r="A34" s="4" t="s">
        <v>78</v>
      </c>
      <c r="B34" s="13">
        <v>0</v>
      </c>
      <c r="C34" t="s">
        <v>107</v>
      </c>
      <c r="D34" s="12">
        <v>44</v>
      </c>
      <c r="E34">
        <v>0.05</v>
      </c>
      <c r="G34" s="7">
        <f>$B$4*D34*E34*E35</f>
        <v>10467.6</v>
      </c>
    </row>
    <row r="35" spans="1:7" x14ac:dyDescent="0.2">
      <c r="A35" s="4" t="s">
        <v>108</v>
      </c>
      <c r="B35" s="13"/>
      <c r="D35" s="12"/>
      <c r="E35">
        <v>10</v>
      </c>
      <c r="G35" s="7"/>
    </row>
    <row r="36" spans="1:7" ht="17" thickBot="1" x14ac:dyDescent="0.25">
      <c r="F36" s="10">
        <f>SUM(F31:F34)</f>
        <v>0</v>
      </c>
      <c r="G36" s="10">
        <f>SUM(G32:G34)</f>
        <v>167243.70000000001</v>
      </c>
    </row>
    <row r="37" spans="1:7" ht="17" thickTop="1" x14ac:dyDescent="0.2">
      <c r="F37" s="7" t="s">
        <v>101</v>
      </c>
    </row>
    <row r="39" spans="1:7" x14ac:dyDescent="0.2">
      <c r="A39" s="3"/>
    </row>
    <row r="42" spans="1:7" x14ac:dyDescent="0.2">
      <c r="B42" s="2"/>
    </row>
    <row r="44" spans="1:7" x14ac:dyDescent="0.2">
      <c r="A44" s="3"/>
    </row>
    <row r="45" spans="1:7" x14ac:dyDescent="0.2">
      <c r="A45"/>
    </row>
    <row r="53" spans="1:2" x14ac:dyDescent="0.2">
      <c r="A53" s="3"/>
    </row>
    <row r="56" spans="1:2" x14ac:dyDescent="0.2">
      <c r="B56" s="2"/>
    </row>
    <row r="59" spans="1:2" x14ac:dyDescent="0.2">
      <c r="A59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20E86-4207-D44F-8A44-95E32388C0F3}">
  <dimension ref="A1:G59"/>
  <sheetViews>
    <sheetView workbookViewId="0"/>
  </sheetViews>
  <sheetFormatPr baseColWidth="10" defaultRowHeight="16" x14ac:dyDescent="0.2"/>
  <cols>
    <col min="1" max="1" width="31.1640625" style="4" customWidth="1"/>
    <col min="2" max="2" width="15.5" customWidth="1"/>
    <col min="3" max="3" width="84.33203125" bestFit="1" customWidth="1"/>
    <col min="4" max="4" width="15" customWidth="1"/>
    <col min="5" max="5" width="12.83203125" customWidth="1"/>
    <col min="6" max="6" width="16.83203125" style="7" bestFit="1" customWidth="1"/>
    <col min="7" max="7" width="19" customWidth="1"/>
  </cols>
  <sheetData>
    <row r="1" spans="1:7" x14ac:dyDescent="0.2">
      <c r="A1" s="3" t="s">
        <v>117</v>
      </c>
      <c r="B1" t="s">
        <v>103</v>
      </c>
      <c r="D1" t="s">
        <v>97</v>
      </c>
      <c r="E1" t="s">
        <v>102</v>
      </c>
      <c r="F1" s="7" t="s">
        <v>101</v>
      </c>
      <c r="G1" t="s">
        <v>98</v>
      </c>
    </row>
    <row r="3" spans="1:7" x14ac:dyDescent="0.2">
      <c r="A3" s="4" t="s">
        <v>70</v>
      </c>
      <c r="B3" s="13">
        <v>295</v>
      </c>
      <c r="C3" t="s">
        <v>72</v>
      </c>
    </row>
    <row r="4" spans="1:7" x14ac:dyDescent="0.2">
      <c r="A4" s="4" t="s">
        <v>71</v>
      </c>
      <c r="B4" s="14">
        <f>B3+B3*0.3</f>
        <v>383.5</v>
      </c>
      <c r="C4" t="s">
        <v>82</v>
      </c>
      <c r="G4" s="2">
        <f>B4</f>
        <v>383.5</v>
      </c>
    </row>
    <row r="5" spans="1:7" x14ac:dyDescent="0.2">
      <c r="B5" s="13"/>
    </row>
    <row r="6" spans="1:7" x14ac:dyDescent="0.2">
      <c r="A6" s="3" t="s">
        <v>79</v>
      </c>
      <c r="B6" s="13"/>
    </row>
    <row r="7" spans="1:7" x14ac:dyDescent="0.2">
      <c r="A7" s="4" t="s">
        <v>67</v>
      </c>
      <c r="B7" s="13">
        <v>0</v>
      </c>
      <c r="C7" t="s">
        <v>83</v>
      </c>
      <c r="D7" s="5">
        <v>175</v>
      </c>
      <c r="E7" s="6">
        <v>0.05</v>
      </c>
      <c r="F7" s="7">
        <f>B7*D7</f>
        <v>0</v>
      </c>
      <c r="G7" s="5">
        <f>$G$4*E7*D7</f>
        <v>3355.625</v>
      </c>
    </row>
    <row r="8" spans="1:7" x14ac:dyDescent="0.2">
      <c r="A8" s="4" t="s">
        <v>53</v>
      </c>
      <c r="B8" s="13">
        <v>17</v>
      </c>
      <c r="C8" t="s">
        <v>84</v>
      </c>
      <c r="D8" s="5">
        <v>180</v>
      </c>
      <c r="E8" s="6">
        <v>0.1</v>
      </c>
      <c r="F8" s="7">
        <f>B8*D8</f>
        <v>3060</v>
      </c>
      <c r="G8" s="5">
        <f>$G$4*E8*D8</f>
        <v>6903</v>
      </c>
    </row>
    <row r="9" spans="1:7" x14ac:dyDescent="0.2">
      <c r="A9" s="4" t="s">
        <v>16</v>
      </c>
      <c r="B9" s="13">
        <v>0</v>
      </c>
      <c r="C9" t="s">
        <v>85</v>
      </c>
      <c r="D9" s="5">
        <v>120</v>
      </c>
      <c r="E9" s="6">
        <v>0.85</v>
      </c>
      <c r="F9" s="7">
        <f>B9*D9</f>
        <v>0</v>
      </c>
      <c r="G9" s="5">
        <f>$G$4*E9*D9</f>
        <v>39116.999999999993</v>
      </c>
    </row>
    <row r="10" spans="1:7" x14ac:dyDescent="0.2">
      <c r="A10" s="3" t="s">
        <v>90</v>
      </c>
      <c r="B10" s="13"/>
    </row>
    <row r="11" spans="1:7" x14ac:dyDescent="0.2">
      <c r="A11" s="4" t="s">
        <v>14</v>
      </c>
      <c r="B11" s="13">
        <v>22</v>
      </c>
      <c r="C11" t="s">
        <v>13</v>
      </c>
      <c r="D11" s="5">
        <v>19</v>
      </c>
      <c r="E11" s="6">
        <v>0.85</v>
      </c>
      <c r="F11" s="7">
        <f>B11*D11</f>
        <v>418</v>
      </c>
      <c r="G11" s="5">
        <f>$G$4*E11*D11</f>
        <v>6193.5249999999996</v>
      </c>
    </row>
    <row r="12" spans="1:7" x14ac:dyDescent="0.2">
      <c r="A12" s="4" t="s">
        <v>12</v>
      </c>
      <c r="B12" s="13">
        <v>0</v>
      </c>
      <c r="C12" t="s">
        <v>11</v>
      </c>
      <c r="D12" s="5">
        <v>19</v>
      </c>
      <c r="E12" s="6">
        <v>0.85</v>
      </c>
      <c r="F12" s="7">
        <f>B12*D12</f>
        <v>0</v>
      </c>
      <c r="G12" s="5">
        <f>$G$4*E12*D12</f>
        <v>6193.5249999999996</v>
      </c>
    </row>
    <row r="13" spans="1:7" x14ac:dyDescent="0.2">
      <c r="A13" s="3" t="s">
        <v>96</v>
      </c>
      <c r="B13" s="13"/>
    </row>
    <row r="14" spans="1:7" x14ac:dyDescent="0.2">
      <c r="A14" s="4">
        <v>99497</v>
      </c>
      <c r="B14" s="13">
        <v>24</v>
      </c>
      <c r="C14" t="s">
        <v>21</v>
      </c>
      <c r="D14" s="5">
        <v>85</v>
      </c>
      <c r="E14" s="6">
        <v>0.9</v>
      </c>
      <c r="F14" s="7">
        <f>B14*D14</f>
        <v>2040</v>
      </c>
      <c r="G14" s="5">
        <f>$G$4*E14*D14</f>
        <v>29337.750000000004</v>
      </c>
    </row>
    <row r="15" spans="1:7" x14ac:dyDescent="0.2">
      <c r="A15" s="3" t="s">
        <v>95</v>
      </c>
      <c r="B15" s="13"/>
    </row>
    <row r="16" spans="1:7" x14ac:dyDescent="0.2">
      <c r="A16" s="4" t="s">
        <v>86</v>
      </c>
      <c r="B16" s="13">
        <v>0</v>
      </c>
      <c r="C16" t="s">
        <v>91</v>
      </c>
      <c r="D16" s="5">
        <v>27</v>
      </c>
      <c r="E16" s="6">
        <v>0.8</v>
      </c>
      <c r="F16" s="7">
        <f>B16*D16</f>
        <v>0</v>
      </c>
      <c r="G16" s="5">
        <f>$G$4*E16*D16</f>
        <v>8283.6</v>
      </c>
    </row>
    <row r="17" spans="1:7" x14ac:dyDescent="0.2">
      <c r="A17" s="4" t="s">
        <v>10</v>
      </c>
      <c r="B17" s="13">
        <v>12</v>
      </c>
      <c r="C17" t="s">
        <v>9</v>
      </c>
      <c r="D17" s="5">
        <v>27</v>
      </c>
      <c r="E17" s="6">
        <v>0.8</v>
      </c>
      <c r="F17" s="7">
        <f>B17*D17</f>
        <v>324</v>
      </c>
      <c r="G17" s="5">
        <f>$G$4*E17*D17</f>
        <v>8283.6</v>
      </c>
    </row>
    <row r="18" spans="1:7" x14ac:dyDescent="0.2">
      <c r="A18" s="4" t="s">
        <v>87</v>
      </c>
      <c r="B18" s="13">
        <v>0</v>
      </c>
      <c r="C18" t="s">
        <v>92</v>
      </c>
      <c r="D18" s="5">
        <v>27</v>
      </c>
      <c r="E18" s="6">
        <v>0.3</v>
      </c>
      <c r="F18" s="7">
        <f>B18*D18</f>
        <v>0</v>
      </c>
      <c r="G18" s="5">
        <f>$G$4*E18*D18</f>
        <v>3106.35</v>
      </c>
    </row>
    <row r="19" spans="1:7" x14ac:dyDescent="0.2">
      <c r="A19" s="4" t="s">
        <v>88</v>
      </c>
      <c r="B19" s="13">
        <v>0</v>
      </c>
      <c r="C19" t="s">
        <v>93</v>
      </c>
      <c r="D19" s="5">
        <v>14</v>
      </c>
      <c r="E19" s="6">
        <v>0.6</v>
      </c>
      <c r="F19" s="7">
        <f>B19*D19</f>
        <v>0</v>
      </c>
      <c r="G19" s="5">
        <f>$G$4*E19*D19</f>
        <v>3221.4</v>
      </c>
    </row>
    <row r="20" spans="1:7" x14ac:dyDescent="0.2">
      <c r="A20" s="4" t="s">
        <v>89</v>
      </c>
      <c r="B20" s="13">
        <v>0</v>
      </c>
      <c r="C20" t="s">
        <v>94</v>
      </c>
      <c r="D20" s="5">
        <v>27</v>
      </c>
      <c r="E20" s="6">
        <v>0.6</v>
      </c>
      <c r="F20" s="7">
        <f>B20*D20</f>
        <v>0</v>
      </c>
      <c r="G20" s="5">
        <f>$G$4*E20*D20</f>
        <v>6212.7</v>
      </c>
    </row>
    <row r="21" spans="1:7" x14ac:dyDescent="0.2">
      <c r="B21" s="13"/>
    </row>
    <row r="22" spans="1:7" ht="17" thickBot="1" x14ac:dyDescent="0.25">
      <c r="A22" s="4" t="s">
        <v>100</v>
      </c>
      <c r="B22" s="13"/>
      <c r="F22" s="10">
        <f>SUM(F7:F20)</f>
        <v>5842</v>
      </c>
      <c r="G22" s="11">
        <f>SUM(G7:G20)</f>
        <v>120208.07500000001</v>
      </c>
    </row>
    <row r="23" spans="1:7" ht="17" thickTop="1" x14ac:dyDescent="0.2">
      <c r="B23" s="13"/>
      <c r="F23" s="7" t="s">
        <v>101</v>
      </c>
      <c r="G23" t="s">
        <v>99</v>
      </c>
    </row>
    <row r="24" spans="1:7" x14ac:dyDescent="0.2">
      <c r="A24" s="3" t="s">
        <v>80</v>
      </c>
      <c r="B24" s="13"/>
    </row>
    <row r="25" spans="1:7" x14ac:dyDescent="0.2">
      <c r="A25" s="4">
        <v>99490</v>
      </c>
      <c r="B25" s="13">
        <v>74</v>
      </c>
      <c r="C25" t="s">
        <v>22</v>
      </c>
      <c r="D25" s="12">
        <v>42</v>
      </c>
      <c r="E25" s="8">
        <v>0.5</v>
      </c>
      <c r="F25" s="7">
        <f>B26*D25</f>
        <v>7854</v>
      </c>
      <c r="G25" s="7">
        <f>B4*E25*E27*D25</f>
        <v>80535</v>
      </c>
    </row>
    <row r="26" spans="1:7" x14ac:dyDescent="0.2">
      <c r="A26" s="4" t="s">
        <v>73</v>
      </c>
      <c r="B26" s="13">
        <v>187</v>
      </c>
    </row>
    <row r="27" spans="1:7" x14ac:dyDescent="0.2">
      <c r="A27" s="4" t="s">
        <v>74</v>
      </c>
      <c r="B27" s="14">
        <f>B26/92</f>
        <v>2.0326086956521738</v>
      </c>
      <c r="E27">
        <v>10</v>
      </c>
    </row>
    <row r="28" spans="1:7" ht="17" thickBot="1" x14ac:dyDescent="0.25">
      <c r="B28" s="13"/>
      <c r="F28" s="10">
        <f>SUM(F25:F27)</f>
        <v>7854</v>
      </c>
      <c r="G28" s="10">
        <f>SUM(G25:G27)</f>
        <v>80535</v>
      </c>
    </row>
    <row r="29" spans="1:7" ht="17" thickTop="1" x14ac:dyDescent="0.2">
      <c r="B29" s="13"/>
      <c r="F29" s="7" t="s">
        <v>101</v>
      </c>
      <c r="G29" t="s">
        <v>99</v>
      </c>
    </row>
    <row r="30" spans="1:7" x14ac:dyDescent="0.2">
      <c r="A30" s="3" t="s">
        <v>81</v>
      </c>
      <c r="B30" s="13"/>
    </row>
    <row r="31" spans="1:7" x14ac:dyDescent="0.2">
      <c r="A31" s="4" t="s">
        <v>75</v>
      </c>
      <c r="B31" s="13">
        <v>0</v>
      </c>
      <c r="C31" t="s">
        <v>104</v>
      </c>
      <c r="D31" s="12">
        <v>21</v>
      </c>
    </row>
    <row r="32" spans="1:7" x14ac:dyDescent="0.2">
      <c r="A32" s="4" t="s">
        <v>76</v>
      </c>
      <c r="B32" s="13">
        <v>0</v>
      </c>
      <c r="C32" t="s">
        <v>105</v>
      </c>
      <c r="D32" s="12">
        <v>64</v>
      </c>
      <c r="E32">
        <v>0.3</v>
      </c>
      <c r="G32" s="7">
        <f>$B$4*D32*E32*E35</f>
        <v>73632</v>
      </c>
    </row>
    <row r="33" spans="1:7" x14ac:dyDescent="0.2">
      <c r="A33" s="4" t="s">
        <v>77</v>
      </c>
      <c r="B33" s="13">
        <v>0</v>
      </c>
      <c r="C33" t="s">
        <v>106</v>
      </c>
      <c r="D33" s="12">
        <v>55</v>
      </c>
      <c r="E33">
        <v>0.25</v>
      </c>
      <c r="G33" s="7">
        <f>$B$4*D33*E33*E35</f>
        <v>52731.25</v>
      </c>
    </row>
    <row r="34" spans="1:7" x14ac:dyDescent="0.2">
      <c r="A34" s="4" t="s">
        <v>78</v>
      </c>
      <c r="B34" s="13">
        <v>0</v>
      </c>
      <c r="C34" t="s">
        <v>107</v>
      </c>
      <c r="D34" s="12">
        <v>44</v>
      </c>
      <c r="E34">
        <v>0.05</v>
      </c>
      <c r="G34" s="7">
        <f>$B$4*D34*E34*E35</f>
        <v>8437</v>
      </c>
    </row>
    <row r="35" spans="1:7" x14ac:dyDescent="0.2">
      <c r="A35" s="4" t="s">
        <v>108</v>
      </c>
      <c r="B35" s="13"/>
      <c r="D35" s="12"/>
      <c r="E35">
        <v>10</v>
      </c>
      <c r="G35" s="7"/>
    </row>
    <row r="36" spans="1:7" ht="17" thickBot="1" x14ac:dyDescent="0.25">
      <c r="F36" s="10">
        <f>SUM(F31:F34)</f>
        <v>0</v>
      </c>
      <c r="G36" s="10">
        <f>SUM(G32:G34)</f>
        <v>134800.25</v>
      </c>
    </row>
    <row r="37" spans="1:7" ht="17" thickTop="1" x14ac:dyDescent="0.2">
      <c r="F37" s="7" t="s">
        <v>101</v>
      </c>
      <c r="G37" t="s">
        <v>99</v>
      </c>
    </row>
    <row r="39" spans="1:7" x14ac:dyDescent="0.2">
      <c r="A39" s="3"/>
    </row>
    <row r="42" spans="1:7" x14ac:dyDescent="0.2">
      <c r="B42" s="2"/>
    </row>
    <row r="44" spans="1:7" x14ac:dyDescent="0.2">
      <c r="A44" s="3"/>
    </row>
    <row r="45" spans="1:7" x14ac:dyDescent="0.2">
      <c r="A45"/>
    </row>
    <row r="53" spans="1:2" x14ac:dyDescent="0.2">
      <c r="A53" s="3"/>
    </row>
    <row r="56" spans="1:2" x14ac:dyDescent="0.2">
      <c r="B56" s="2"/>
    </row>
    <row r="59" spans="1:2" x14ac:dyDescent="0.2">
      <c r="A59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79ED1-7656-534E-8C94-397B96E1586F}">
  <dimension ref="A1:G59"/>
  <sheetViews>
    <sheetView workbookViewId="0">
      <selection activeCell="A2" sqref="A2"/>
    </sheetView>
  </sheetViews>
  <sheetFormatPr baseColWidth="10" defaultRowHeight="16" x14ac:dyDescent="0.2"/>
  <cols>
    <col min="1" max="1" width="31.1640625" style="4" customWidth="1"/>
    <col min="2" max="2" width="15.5" customWidth="1"/>
    <col min="3" max="3" width="84.33203125" bestFit="1" customWidth="1"/>
    <col min="4" max="4" width="15" customWidth="1"/>
    <col min="5" max="5" width="12.83203125" customWidth="1"/>
    <col min="6" max="6" width="16.83203125" style="7" bestFit="1" customWidth="1"/>
    <col min="7" max="7" width="19" customWidth="1"/>
  </cols>
  <sheetData>
    <row r="1" spans="1:7" x14ac:dyDescent="0.2">
      <c r="A1" s="3" t="s">
        <v>118</v>
      </c>
      <c r="B1" t="s">
        <v>103</v>
      </c>
      <c r="C1" s="15" t="s">
        <v>110</v>
      </c>
      <c r="D1" t="s">
        <v>97</v>
      </c>
      <c r="E1" t="s">
        <v>102</v>
      </c>
      <c r="F1" s="7" t="s">
        <v>101</v>
      </c>
      <c r="G1" t="s">
        <v>98</v>
      </c>
    </row>
    <row r="3" spans="1:7" x14ac:dyDescent="0.2">
      <c r="A3" s="4" t="s">
        <v>70</v>
      </c>
      <c r="B3" s="13">
        <v>297</v>
      </c>
      <c r="C3" t="s">
        <v>72</v>
      </c>
    </row>
    <row r="4" spans="1:7" x14ac:dyDescent="0.2">
      <c r="A4" s="4" t="s">
        <v>71</v>
      </c>
      <c r="B4" s="14">
        <f>B3+B3*0.3</f>
        <v>386.1</v>
      </c>
      <c r="C4" t="s">
        <v>82</v>
      </c>
      <c r="G4" s="2">
        <f>B4</f>
        <v>386.1</v>
      </c>
    </row>
    <row r="5" spans="1:7" x14ac:dyDescent="0.2">
      <c r="B5" s="13"/>
    </row>
    <row r="6" spans="1:7" x14ac:dyDescent="0.2">
      <c r="A6" s="3" t="s">
        <v>79</v>
      </c>
      <c r="B6" s="13"/>
    </row>
    <row r="7" spans="1:7" x14ac:dyDescent="0.2">
      <c r="A7" s="4" t="s">
        <v>67</v>
      </c>
      <c r="B7" s="13">
        <v>13</v>
      </c>
      <c r="C7" t="s">
        <v>83</v>
      </c>
      <c r="D7" s="5">
        <v>175</v>
      </c>
      <c r="E7" s="6">
        <v>0.05</v>
      </c>
      <c r="F7" s="7">
        <f>B7*D7</f>
        <v>2275</v>
      </c>
      <c r="G7" s="5">
        <f>$G$4*E7*D7</f>
        <v>3378.3750000000005</v>
      </c>
    </row>
    <row r="8" spans="1:7" x14ac:dyDescent="0.2">
      <c r="A8" s="4" t="s">
        <v>53</v>
      </c>
      <c r="B8" s="13">
        <v>0</v>
      </c>
      <c r="C8" t="s">
        <v>84</v>
      </c>
      <c r="D8" s="5">
        <v>180</v>
      </c>
      <c r="E8" s="6">
        <v>0.1</v>
      </c>
      <c r="F8" s="7">
        <f>B8*D8</f>
        <v>0</v>
      </c>
      <c r="G8" s="5">
        <f>$G$4*E8*D8</f>
        <v>6949.8000000000011</v>
      </c>
    </row>
    <row r="9" spans="1:7" x14ac:dyDescent="0.2">
      <c r="A9" s="4" t="s">
        <v>16</v>
      </c>
      <c r="B9" s="13">
        <v>83</v>
      </c>
      <c r="C9" t="s">
        <v>85</v>
      </c>
      <c r="D9" s="5">
        <v>120</v>
      </c>
      <c r="E9" s="6">
        <v>0.85</v>
      </c>
      <c r="F9" s="7">
        <f>B9*D9</f>
        <v>9960</v>
      </c>
      <c r="G9" s="5">
        <f>$G$4*E9*D9</f>
        <v>39382.199999999997</v>
      </c>
    </row>
    <row r="10" spans="1:7" x14ac:dyDescent="0.2">
      <c r="A10" s="3" t="s">
        <v>90</v>
      </c>
      <c r="B10" s="13"/>
    </row>
    <row r="11" spans="1:7" x14ac:dyDescent="0.2">
      <c r="A11" s="4" t="s">
        <v>14</v>
      </c>
      <c r="B11" s="13">
        <v>66</v>
      </c>
      <c r="C11" t="s">
        <v>13</v>
      </c>
      <c r="D11" s="5">
        <v>19</v>
      </c>
      <c r="E11" s="6">
        <v>0.85</v>
      </c>
      <c r="F11" s="7">
        <f>B11*D11</f>
        <v>1254</v>
      </c>
      <c r="G11" s="5">
        <f>$G$4*E11*D11</f>
        <v>6235.5150000000003</v>
      </c>
    </row>
    <row r="12" spans="1:7" x14ac:dyDescent="0.2">
      <c r="A12" s="4" t="s">
        <v>12</v>
      </c>
      <c r="B12" s="13">
        <v>29</v>
      </c>
      <c r="C12" t="s">
        <v>11</v>
      </c>
      <c r="D12" s="5">
        <v>19</v>
      </c>
      <c r="E12" s="6">
        <v>0.85</v>
      </c>
      <c r="F12" s="7">
        <f>B12*D12</f>
        <v>551</v>
      </c>
      <c r="G12" s="5">
        <f>$G$4*E12*D12</f>
        <v>6235.5150000000003</v>
      </c>
    </row>
    <row r="13" spans="1:7" x14ac:dyDescent="0.2">
      <c r="A13" s="3" t="s">
        <v>96</v>
      </c>
      <c r="B13" s="13"/>
    </row>
    <row r="14" spans="1:7" x14ac:dyDescent="0.2">
      <c r="A14" s="4">
        <v>99497</v>
      </c>
      <c r="B14" s="13">
        <v>90</v>
      </c>
      <c r="C14" t="s">
        <v>21</v>
      </c>
      <c r="D14" s="5">
        <v>85</v>
      </c>
      <c r="E14" s="6">
        <v>0.9</v>
      </c>
      <c r="F14" s="7">
        <f>B14*D14</f>
        <v>7650</v>
      </c>
      <c r="G14" s="5">
        <f>$G$4*E14*D14</f>
        <v>29536.65</v>
      </c>
    </row>
    <row r="15" spans="1:7" x14ac:dyDescent="0.2">
      <c r="A15" s="3" t="s">
        <v>95</v>
      </c>
      <c r="B15" s="13"/>
    </row>
    <row r="16" spans="1:7" x14ac:dyDescent="0.2">
      <c r="A16" s="4" t="s">
        <v>86</v>
      </c>
      <c r="B16" s="13">
        <v>0</v>
      </c>
      <c r="C16" t="s">
        <v>91</v>
      </c>
      <c r="D16" s="5">
        <v>27</v>
      </c>
      <c r="E16" s="6">
        <v>0.8</v>
      </c>
      <c r="F16" s="7">
        <f>B16*D16</f>
        <v>0</v>
      </c>
      <c r="G16" s="5">
        <f>$G$4*E16*D16</f>
        <v>8339.760000000002</v>
      </c>
    </row>
    <row r="17" spans="1:7" x14ac:dyDescent="0.2">
      <c r="A17" s="4" t="s">
        <v>10</v>
      </c>
      <c r="B17" s="13">
        <v>48</v>
      </c>
      <c r="C17" t="s">
        <v>9</v>
      </c>
      <c r="D17" s="5">
        <v>27</v>
      </c>
      <c r="E17" s="6">
        <v>0.8</v>
      </c>
      <c r="F17" s="7">
        <f>B17*D17</f>
        <v>1296</v>
      </c>
      <c r="G17" s="5">
        <f>$G$4*E17*D17</f>
        <v>8339.760000000002</v>
      </c>
    </row>
    <row r="18" spans="1:7" x14ac:dyDescent="0.2">
      <c r="A18" s="4" t="s">
        <v>87</v>
      </c>
      <c r="B18" s="13">
        <v>0</v>
      </c>
      <c r="C18" t="s">
        <v>92</v>
      </c>
      <c r="D18" s="5">
        <v>27</v>
      </c>
      <c r="E18" s="6">
        <v>0.3</v>
      </c>
      <c r="F18" s="7">
        <f>B18*D18</f>
        <v>0</v>
      </c>
      <c r="G18" s="5">
        <f>$G$4*E18*D18</f>
        <v>3127.41</v>
      </c>
    </row>
    <row r="19" spans="1:7" x14ac:dyDescent="0.2">
      <c r="A19" s="4" t="s">
        <v>88</v>
      </c>
      <c r="B19" s="13">
        <v>0</v>
      </c>
      <c r="C19" t="s">
        <v>93</v>
      </c>
      <c r="D19" s="5">
        <v>14</v>
      </c>
      <c r="E19" s="6">
        <v>0.6</v>
      </c>
      <c r="F19" s="7">
        <f>B19*D19</f>
        <v>0</v>
      </c>
      <c r="G19" s="5">
        <f>$G$4*E19*D19</f>
        <v>3243.24</v>
      </c>
    </row>
    <row r="20" spans="1:7" x14ac:dyDescent="0.2">
      <c r="A20" s="4" t="s">
        <v>89</v>
      </c>
      <c r="B20" s="13">
        <v>0</v>
      </c>
      <c r="C20" t="s">
        <v>94</v>
      </c>
      <c r="D20" s="5">
        <v>27</v>
      </c>
      <c r="E20" s="6">
        <v>0.6</v>
      </c>
      <c r="F20" s="7">
        <f>B20*D20</f>
        <v>0</v>
      </c>
      <c r="G20" s="5">
        <f>$G$4*E20*D20</f>
        <v>6254.82</v>
      </c>
    </row>
    <row r="21" spans="1:7" x14ac:dyDescent="0.2">
      <c r="B21" s="13"/>
    </row>
    <row r="22" spans="1:7" ht="17" thickBot="1" x14ac:dyDescent="0.25">
      <c r="A22" s="4" t="s">
        <v>100</v>
      </c>
      <c r="B22" s="13"/>
      <c r="F22" s="10">
        <f>SUM(F7:F20)</f>
        <v>22986</v>
      </c>
      <c r="G22" s="11">
        <f>SUM(G7:G20)</f>
        <v>121023.04500000001</v>
      </c>
    </row>
    <row r="23" spans="1:7" ht="17" thickTop="1" x14ac:dyDescent="0.2">
      <c r="B23" s="13"/>
      <c r="F23" s="7" t="s">
        <v>101</v>
      </c>
      <c r="G23" t="s">
        <v>99</v>
      </c>
    </row>
    <row r="24" spans="1:7" x14ac:dyDescent="0.2">
      <c r="A24" s="3" t="s">
        <v>80</v>
      </c>
      <c r="B24" s="13"/>
    </row>
    <row r="25" spans="1:7" x14ac:dyDescent="0.2">
      <c r="A25" s="4">
        <v>99490</v>
      </c>
      <c r="B25" s="13">
        <v>92</v>
      </c>
      <c r="C25" t="s">
        <v>22</v>
      </c>
      <c r="D25" s="12">
        <v>42</v>
      </c>
      <c r="E25" s="8">
        <v>0.5</v>
      </c>
      <c r="F25" s="7">
        <f>B26*D25</f>
        <v>18102</v>
      </c>
      <c r="G25" s="7">
        <f>B4*E25*E27*D25</f>
        <v>81081</v>
      </c>
    </row>
    <row r="26" spans="1:7" x14ac:dyDescent="0.2">
      <c r="A26" s="4" t="s">
        <v>73</v>
      </c>
      <c r="B26" s="13">
        <v>431</v>
      </c>
    </row>
    <row r="27" spans="1:7" x14ac:dyDescent="0.2">
      <c r="A27" s="4" t="s">
        <v>109</v>
      </c>
      <c r="B27" s="14">
        <f>B26/92</f>
        <v>4.6847826086956523</v>
      </c>
      <c r="E27">
        <v>10</v>
      </c>
    </row>
    <row r="28" spans="1:7" ht="17" thickBot="1" x14ac:dyDescent="0.25">
      <c r="B28" s="13"/>
      <c r="F28" s="10">
        <f>SUM(F25:F27)</f>
        <v>18102</v>
      </c>
      <c r="G28" s="10">
        <f>SUM(G25:G27)</f>
        <v>81081</v>
      </c>
    </row>
    <row r="29" spans="1:7" ht="17" thickTop="1" x14ac:dyDescent="0.2">
      <c r="B29" s="13"/>
      <c r="F29" s="7" t="s">
        <v>101</v>
      </c>
      <c r="G29" t="s">
        <v>99</v>
      </c>
    </row>
    <row r="30" spans="1:7" x14ac:dyDescent="0.2">
      <c r="A30" s="3" t="s">
        <v>81</v>
      </c>
      <c r="B30" s="13"/>
    </row>
    <row r="31" spans="1:7" x14ac:dyDescent="0.2">
      <c r="A31" s="4" t="s">
        <v>75</v>
      </c>
      <c r="B31" s="13">
        <v>0</v>
      </c>
      <c r="C31" t="s">
        <v>104</v>
      </c>
      <c r="D31" s="12">
        <v>21</v>
      </c>
    </row>
    <row r="32" spans="1:7" x14ac:dyDescent="0.2">
      <c r="A32" s="4" t="s">
        <v>76</v>
      </c>
      <c r="B32" s="13">
        <v>0</v>
      </c>
      <c r="C32" t="s">
        <v>105</v>
      </c>
      <c r="D32" s="12">
        <v>64</v>
      </c>
      <c r="E32">
        <v>0.3</v>
      </c>
      <c r="G32" s="7">
        <f>$B$4*D32*E32*E35</f>
        <v>74131.199999999997</v>
      </c>
    </row>
    <row r="33" spans="1:7" x14ac:dyDescent="0.2">
      <c r="A33" s="4" t="s">
        <v>77</v>
      </c>
      <c r="B33" s="13">
        <v>0</v>
      </c>
      <c r="C33" t="s">
        <v>106</v>
      </c>
      <c r="D33" s="12">
        <v>55</v>
      </c>
      <c r="E33">
        <v>0.25</v>
      </c>
      <c r="G33" s="7">
        <f>$B$4*D33*E33*E35</f>
        <v>53088.75</v>
      </c>
    </row>
    <row r="34" spans="1:7" x14ac:dyDescent="0.2">
      <c r="A34" s="4" t="s">
        <v>78</v>
      </c>
      <c r="B34" s="13">
        <v>0</v>
      </c>
      <c r="C34" t="s">
        <v>107</v>
      </c>
      <c r="D34" s="12">
        <v>44</v>
      </c>
      <c r="E34">
        <v>0.05</v>
      </c>
      <c r="G34" s="7">
        <f>$B$4*D34*E34*E35</f>
        <v>8494.2000000000007</v>
      </c>
    </row>
    <row r="35" spans="1:7" x14ac:dyDescent="0.2">
      <c r="A35" s="4" t="s">
        <v>108</v>
      </c>
      <c r="B35" s="13"/>
      <c r="D35" s="12"/>
      <c r="E35">
        <v>10</v>
      </c>
      <c r="G35" s="7"/>
    </row>
    <row r="36" spans="1:7" ht="17" thickBot="1" x14ac:dyDescent="0.25">
      <c r="F36" s="10">
        <f>SUM(F31:F34)</f>
        <v>0</v>
      </c>
      <c r="G36" s="10">
        <f>SUM(G32:G34)</f>
        <v>135714.15</v>
      </c>
    </row>
    <row r="37" spans="1:7" ht="17" thickTop="1" x14ac:dyDescent="0.2">
      <c r="F37" s="7" t="s">
        <v>101</v>
      </c>
    </row>
    <row r="39" spans="1:7" x14ac:dyDescent="0.2">
      <c r="A39" s="3"/>
    </row>
    <row r="42" spans="1:7" x14ac:dyDescent="0.2">
      <c r="B42" s="2"/>
    </row>
    <row r="44" spans="1:7" x14ac:dyDescent="0.2">
      <c r="A44" s="3"/>
    </row>
    <row r="45" spans="1:7" x14ac:dyDescent="0.2">
      <c r="A45"/>
    </row>
    <row r="53" spans="1:2" x14ac:dyDescent="0.2">
      <c r="A53" s="3"/>
    </row>
    <row r="56" spans="1:2" x14ac:dyDescent="0.2">
      <c r="B56" s="2"/>
    </row>
    <row r="59" spans="1:2" x14ac:dyDescent="0.2">
      <c r="A59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CDA3E-C2C6-BE4D-B2B5-ADBF8DDAB7F4}">
  <dimension ref="A1:K32"/>
  <sheetViews>
    <sheetView workbookViewId="0">
      <selection activeCell="B14" sqref="B14"/>
    </sheetView>
  </sheetViews>
  <sheetFormatPr baseColWidth="10" defaultRowHeight="16" x14ac:dyDescent="0.2"/>
  <cols>
    <col min="2" max="2" width="89" customWidth="1"/>
    <col min="7" max="7" width="18.33203125" bestFit="1" customWidth="1"/>
  </cols>
  <sheetData>
    <row r="1" spans="1:11" x14ac:dyDescent="0.2">
      <c r="A1" t="s">
        <v>51</v>
      </c>
      <c r="B1" t="s">
        <v>50</v>
      </c>
      <c r="C1" t="s">
        <v>49</v>
      </c>
      <c r="D1" t="s">
        <v>48</v>
      </c>
      <c r="E1" t="s">
        <v>47</v>
      </c>
      <c r="F1" t="s">
        <v>46</v>
      </c>
      <c r="G1" t="s">
        <v>45</v>
      </c>
      <c r="H1" t="s">
        <v>44</v>
      </c>
      <c r="I1" t="s">
        <v>43</v>
      </c>
      <c r="J1" t="s">
        <v>42</v>
      </c>
      <c r="K1" t="s">
        <v>41</v>
      </c>
    </row>
    <row r="2" spans="1:11" x14ac:dyDescent="0.2">
      <c r="A2">
        <v>99212</v>
      </c>
      <c r="B2" t="s">
        <v>40</v>
      </c>
      <c r="C2" t="s">
        <v>8</v>
      </c>
      <c r="D2" t="s">
        <v>0</v>
      </c>
      <c r="E2">
        <v>30</v>
      </c>
      <c r="F2">
        <v>31</v>
      </c>
      <c r="G2">
        <v>31</v>
      </c>
      <c r="H2" s="1">
        <v>38.549999999999997</v>
      </c>
      <c r="I2" s="1">
        <v>25.2</v>
      </c>
      <c r="J2" s="1">
        <v>19.47</v>
      </c>
      <c r="K2" s="1">
        <v>19.7</v>
      </c>
    </row>
    <row r="3" spans="1:11" x14ac:dyDescent="0.2">
      <c r="A3">
        <v>99213</v>
      </c>
      <c r="B3" t="s">
        <v>25</v>
      </c>
      <c r="C3" t="s">
        <v>8</v>
      </c>
      <c r="D3" t="s">
        <v>0</v>
      </c>
      <c r="E3">
        <v>122</v>
      </c>
      <c r="F3">
        <v>127</v>
      </c>
      <c r="G3">
        <v>127</v>
      </c>
      <c r="H3" s="1">
        <v>78.41</v>
      </c>
      <c r="I3" s="1">
        <v>50.39</v>
      </c>
      <c r="J3" s="1">
        <v>37.69</v>
      </c>
      <c r="K3" s="1">
        <v>38.19</v>
      </c>
    </row>
    <row r="4" spans="1:11" x14ac:dyDescent="0.2">
      <c r="A4">
        <v>99214</v>
      </c>
      <c r="B4" t="s">
        <v>24</v>
      </c>
      <c r="C4" t="s">
        <v>8</v>
      </c>
      <c r="D4" t="s">
        <v>0</v>
      </c>
      <c r="E4">
        <v>221</v>
      </c>
      <c r="F4">
        <v>231</v>
      </c>
      <c r="G4">
        <v>231</v>
      </c>
      <c r="H4" s="1">
        <v>119.53</v>
      </c>
      <c r="I4" s="1">
        <v>77.37</v>
      </c>
      <c r="J4" s="1">
        <v>57.56</v>
      </c>
      <c r="K4" s="1">
        <v>58.66</v>
      </c>
    </row>
    <row r="5" spans="1:11" x14ac:dyDescent="0.2">
      <c r="A5">
        <v>17000</v>
      </c>
      <c r="B5" t="s">
        <v>39</v>
      </c>
      <c r="C5" t="s">
        <v>8</v>
      </c>
      <c r="D5" t="s">
        <v>0</v>
      </c>
      <c r="E5">
        <v>26</v>
      </c>
      <c r="F5">
        <v>32</v>
      </c>
      <c r="G5">
        <v>32</v>
      </c>
      <c r="H5" s="1">
        <v>161</v>
      </c>
      <c r="I5" s="1">
        <v>60.92</v>
      </c>
      <c r="J5" s="1">
        <v>40.44</v>
      </c>
      <c r="K5" s="1">
        <v>42.67</v>
      </c>
    </row>
    <row r="6" spans="1:11" x14ac:dyDescent="0.2">
      <c r="A6">
        <v>17003</v>
      </c>
      <c r="B6" t="s">
        <v>38</v>
      </c>
      <c r="C6" t="s">
        <v>8</v>
      </c>
      <c r="D6" t="s">
        <v>0</v>
      </c>
      <c r="E6">
        <v>19</v>
      </c>
      <c r="F6">
        <v>71</v>
      </c>
      <c r="G6">
        <v>22</v>
      </c>
      <c r="H6" s="1">
        <v>13</v>
      </c>
      <c r="I6" s="1">
        <v>5.4</v>
      </c>
      <c r="J6" s="1">
        <v>3.39</v>
      </c>
      <c r="K6" s="1">
        <v>3.63</v>
      </c>
    </row>
    <row r="7" spans="1:11" x14ac:dyDescent="0.2">
      <c r="A7">
        <v>71046</v>
      </c>
      <c r="B7" t="s">
        <v>37</v>
      </c>
      <c r="C7" t="s">
        <v>8</v>
      </c>
      <c r="D7" t="s">
        <v>0</v>
      </c>
      <c r="E7">
        <v>37</v>
      </c>
      <c r="F7">
        <v>41</v>
      </c>
      <c r="G7">
        <v>41</v>
      </c>
      <c r="H7" s="1">
        <v>88</v>
      </c>
      <c r="I7" s="1">
        <v>30.15</v>
      </c>
      <c r="J7" s="1">
        <v>22.54</v>
      </c>
      <c r="K7" s="1">
        <v>23.67</v>
      </c>
    </row>
    <row r="8" spans="1:11" x14ac:dyDescent="0.2">
      <c r="A8">
        <v>72100</v>
      </c>
      <c r="B8" t="s">
        <v>36</v>
      </c>
      <c r="C8" t="s">
        <v>8</v>
      </c>
      <c r="D8" t="s">
        <v>0</v>
      </c>
      <c r="E8">
        <v>19</v>
      </c>
      <c r="F8">
        <v>20</v>
      </c>
      <c r="G8">
        <v>20</v>
      </c>
      <c r="H8" s="1">
        <v>101</v>
      </c>
      <c r="I8" s="1">
        <v>34.869999999999997</v>
      </c>
      <c r="J8" s="1">
        <v>23.09</v>
      </c>
      <c r="K8" s="1">
        <v>24.52</v>
      </c>
    </row>
    <row r="9" spans="1:11" x14ac:dyDescent="0.2">
      <c r="A9">
        <v>72110</v>
      </c>
      <c r="B9" t="s">
        <v>35</v>
      </c>
      <c r="C9" t="s">
        <v>8</v>
      </c>
      <c r="D9" t="s">
        <v>0</v>
      </c>
      <c r="E9">
        <v>18</v>
      </c>
      <c r="F9">
        <v>18</v>
      </c>
      <c r="G9">
        <v>18</v>
      </c>
      <c r="H9" s="1">
        <v>141</v>
      </c>
      <c r="I9" s="1">
        <v>48.68</v>
      </c>
      <c r="J9" s="1">
        <v>36.65</v>
      </c>
      <c r="K9" s="1">
        <v>38.29</v>
      </c>
    </row>
    <row r="10" spans="1:11" x14ac:dyDescent="0.2">
      <c r="A10">
        <v>73030</v>
      </c>
      <c r="B10" t="s">
        <v>34</v>
      </c>
      <c r="C10" t="s">
        <v>8</v>
      </c>
      <c r="D10" t="s">
        <v>0</v>
      </c>
      <c r="E10">
        <v>16</v>
      </c>
      <c r="F10">
        <v>17</v>
      </c>
      <c r="G10">
        <v>16</v>
      </c>
      <c r="H10" s="1">
        <v>85</v>
      </c>
      <c r="I10" s="1">
        <v>27.09</v>
      </c>
      <c r="J10" s="1">
        <v>15.86</v>
      </c>
      <c r="K10" s="1">
        <v>18.8</v>
      </c>
    </row>
    <row r="11" spans="1:11" x14ac:dyDescent="0.2">
      <c r="A11">
        <v>73562</v>
      </c>
      <c r="B11" t="s">
        <v>33</v>
      </c>
      <c r="C11" t="s">
        <v>8</v>
      </c>
      <c r="D11" t="s">
        <v>0</v>
      </c>
      <c r="E11">
        <v>12</v>
      </c>
      <c r="F11">
        <v>14</v>
      </c>
      <c r="G11">
        <v>12</v>
      </c>
      <c r="H11" s="1">
        <v>103</v>
      </c>
      <c r="I11" s="1">
        <v>35.369999999999997</v>
      </c>
      <c r="J11" s="1">
        <v>28.21</v>
      </c>
      <c r="K11" s="1">
        <v>29.67</v>
      </c>
    </row>
    <row r="12" spans="1:11" x14ac:dyDescent="0.2">
      <c r="A12">
        <v>81003</v>
      </c>
      <c r="B12" t="s">
        <v>32</v>
      </c>
      <c r="C12" t="s">
        <v>8</v>
      </c>
      <c r="D12" t="s">
        <v>0</v>
      </c>
      <c r="E12">
        <v>31</v>
      </c>
      <c r="F12">
        <v>36</v>
      </c>
      <c r="G12">
        <v>36</v>
      </c>
      <c r="H12" s="1">
        <v>15</v>
      </c>
      <c r="I12" s="1">
        <v>2.44</v>
      </c>
      <c r="J12" s="1">
        <v>2.44</v>
      </c>
      <c r="K12" s="1">
        <v>2.44</v>
      </c>
    </row>
    <row r="13" spans="1:11" x14ac:dyDescent="0.2">
      <c r="A13">
        <v>87804</v>
      </c>
      <c r="B13" t="s">
        <v>31</v>
      </c>
      <c r="C13" t="s">
        <v>8</v>
      </c>
      <c r="D13" t="s">
        <v>0</v>
      </c>
      <c r="E13">
        <v>16</v>
      </c>
      <c r="F13">
        <v>32</v>
      </c>
      <c r="G13">
        <v>16</v>
      </c>
      <c r="H13" s="1">
        <v>40</v>
      </c>
      <c r="I13" s="1">
        <v>16.22</v>
      </c>
      <c r="J13" s="1">
        <v>16.22</v>
      </c>
      <c r="K13" s="1">
        <v>16.22</v>
      </c>
    </row>
    <row r="14" spans="1:11" x14ac:dyDescent="0.2">
      <c r="A14">
        <v>93000</v>
      </c>
      <c r="B14" t="s">
        <v>30</v>
      </c>
      <c r="C14" t="s">
        <v>8</v>
      </c>
      <c r="D14" t="s">
        <v>0</v>
      </c>
      <c r="E14">
        <v>36</v>
      </c>
      <c r="F14">
        <v>37</v>
      </c>
      <c r="G14">
        <v>37</v>
      </c>
      <c r="H14" s="1">
        <v>41</v>
      </c>
      <c r="I14" s="1">
        <v>16.079999999999998</v>
      </c>
      <c r="J14" s="1">
        <v>10.73</v>
      </c>
      <c r="K14" s="1">
        <v>11.58</v>
      </c>
    </row>
    <row r="15" spans="1:11" x14ac:dyDescent="0.2">
      <c r="A15">
        <v>94010</v>
      </c>
      <c r="B15" t="s">
        <v>29</v>
      </c>
      <c r="C15" t="s">
        <v>8</v>
      </c>
      <c r="D15" t="s">
        <v>0</v>
      </c>
      <c r="E15">
        <v>16</v>
      </c>
      <c r="F15">
        <v>16</v>
      </c>
      <c r="G15">
        <v>16</v>
      </c>
      <c r="H15" s="1">
        <v>87</v>
      </c>
      <c r="I15" s="1">
        <v>33.69</v>
      </c>
      <c r="J15" s="1">
        <v>26.87</v>
      </c>
      <c r="K15" s="1">
        <v>28.25</v>
      </c>
    </row>
    <row r="16" spans="1:11" x14ac:dyDescent="0.2">
      <c r="A16">
        <v>95004</v>
      </c>
      <c r="B16" t="s">
        <v>28</v>
      </c>
      <c r="C16" t="s">
        <v>8</v>
      </c>
      <c r="D16" t="s">
        <v>0</v>
      </c>
      <c r="E16">
        <v>17</v>
      </c>
      <c r="F16">
        <v>760</v>
      </c>
      <c r="G16">
        <v>19</v>
      </c>
      <c r="H16" s="1">
        <v>15</v>
      </c>
      <c r="I16" s="1">
        <v>3.98</v>
      </c>
      <c r="J16" s="1">
        <v>3.18</v>
      </c>
      <c r="K16" s="1">
        <v>3.39</v>
      </c>
    </row>
    <row r="17" spans="1:11" x14ac:dyDescent="0.2">
      <c r="A17">
        <v>95024</v>
      </c>
      <c r="B17" t="s">
        <v>27</v>
      </c>
      <c r="C17" t="s">
        <v>8</v>
      </c>
      <c r="D17" t="s">
        <v>0</v>
      </c>
      <c r="E17">
        <v>16</v>
      </c>
      <c r="F17">
        <v>614</v>
      </c>
      <c r="G17">
        <v>16</v>
      </c>
      <c r="H17" s="1">
        <v>23</v>
      </c>
      <c r="I17" s="1">
        <v>7.66</v>
      </c>
      <c r="J17" s="1">
        <v>5.93</v>
      </c>
      <c r="K17" s="1">
        <v>6.32</v>
      </c>
    </row>
    <row r="18" spans="1:11" x14ac:dyDescent="0.2">
      <c r="A18">
        <v>96372</v>
      </c>
      <c r="B18" t="s">
        <v>26</v>
      </c>
      <c r="C18" t="s">
        <v>8</v>
      </c>
      <c r="D18" t="s">
        <v>0</v>
      </c>
      <c r="E18">
        <v>169</v>
      </c>
      <c r="F18">
        <v>294</v>
      </c>
      <c r="G18">
        <v>275</v>
      </c>
      <c r="H18" s="1">
        <v>50</v>
      </c>
      <c r="I18" s="1">
        <v>15.83</v>
      </c>
      <c r="J18" s="1">
        <v>11.32</v>
      </c>
      <c r="K18" s="1">
        <v>12.06</v>
      </c>
    </row>
    <row r="19" spans="1:11" x14ac:dyDescent="0.2">
      <c r="A19">
        <v>99213</v>
      </c>
      <c r="B19" t="s">
        <v>25</v>
      </c>
      <c r="C19" t="s">
        <v>8</v>
      </c>
      <c r="D19" t="s">
        <v>0</v>
      </c>
      <c r="E19">
        <v>295</v>
      </c>
      <c r="F19">
        <v>559</v>
      </c>
      <c r="G19">
        <v>559</v>
      </c>
      <c r="H19" s="1">
        <v>180</v>
      </c>
      <c r="I19" s="1">
        <v>71.05</v>
      </c>
      <c r="J19" s="1">
        <v>47.7</v>
      </c>
      <c r="K19" s="1">
        <v>50.46</v>
      </c>
    </row>
    <row r="20" spans="1:11" x14ac:dyDescent="0.2">
      <c r="A20">
        <v>99214</v>
      </c>
      <c r="B20" t="s">
        <v>24</v>
      </c>
      <c r="C20" t="s">
        <v>8</v>
      </c>
      <c r="D20" t="s">
        <v>0</v>
      </c>
      <c r="E20">
        <v>366</v>
      </c>
      <c r="F20">
        <v>813</v>
      </c>
      <c r="G20">
        <v>813</v>
      </c>
      <c r="H20" s="1">
        <v>264</v>
      </c>
      <c r="I20" s="1">
        <v>104.02</v>
      </c>
      <c r="J20" s="1">
        <v>70.48</v>
      </c>
      <c r="K20" s="1">
        <v>74.52</v>
      </c>
    </row>
    <row r="21" spans="1:11" x14ac:dyDescent="0.2">
      <c r="A21">
        <v>99215</v>
      </c>
      <c r="B21" t="s">
        <v>23</v>
      </c>
      <c r="C21" t="s">
        <v>8</v>
      </c>
      <c r="D21" t="s">
        <v>0</v>
      </c>
      <c r="E21">
        <v>16</v>
      </c>
      <c r="F21">
        <v>17</v>
      </c>
      <c r="G21">
        <v>17</v>
      </c>
      <c r="H21" s="1">
        <v>356</v>
      </c>
      <c r="I21" s="1">
        <v>134.94999999999999</v>
      </c>
      <c r="J21" s="1">
        <v>99.65</v>
      </c>
      <c r="K21" s="1">
        <v>109.31</v>
      </c>
    </row>
    <row r="22" spans="1:11" x14ac:dyDescent="0.2">
      <c r="A22">
        <v>99490</v>
      </c>
      <c r="B22" t="s">
        <v>22</v>
      </c>
      <c r="C22" t="s">
        <v>8</v>
      </c>
      <c r="D22" t="s">
        <v>0</v>
      </c>
      <c r="E22">
        <v>92</v>
      </c>
      <c r="F22">
        <v>406</v>
      </c>
      <c r="G22">
        <v>406</v>
      </c>
      <c r="H22" s="1">
        <v>80.959999999999994</v>
      </c>
      <c r="I22" s="1">
        <v>40.159999999999997</v>
      </c>
      <c r="J22" s="1">
        <v>29.79</v>
      </c>
      <c r="K22" s="1">
        <v>30.85</v>
      </c>
    </row>
    <row r="23" spans="1:11" x14ac:dyDescent="0.2">
      <c r="A23">
        <v>99497</v>
      </c>
      <c r="B23" t="s">
        <v>21</v>
      </c>
      <c r="C23" t="s">
        <v>8</v>
      </c>
      <c r="D23" t="s">
        <v>0</v>
      </c>
      <c r="E23">
        <v>129</v>
      </c>
      <c r="F23">
        <v>129</v>
      </c>
      <c r="G23">
        <v>129</v>
      </c>
      <c r="H23" s="1">
        <v>166</v>
      </c>
      <c r="I23" s="1">
        <v>82.32</v>
      </c>
      <c r="J23" s="1">
        <v>80.09</v>
      </c>
      <c r="K23" s="1">
        <v>82.56</v>
      </c>
    </row>
    <row r="24" spans="1:11" x14ac:dyDescent="0.2">
      <c r="A24" t="s">
        <v>20</v>
      </c>
      <c r="B24" t="s">
        <v>19</v>
      </c>
      <c r="C24" t="s">
        <v>8</v>
      </c>
      <c r="D24" t="s">
        <v>0</v>
      </c>
      <c r="E24">
        <v>24</v>
      </c>
      <c r="F24">
        <v>66</v>
      </c>
      <c r="G24">
        <v>66</v>
      </c>
      <c r="H24" s="1">
        <v>80</v>
      </c>
      <c r="I24" s="1">
        <v>39.64</v>
      </c>
      <c r="J24" s="1">
        <v>29.52</v>
      </c>
      <c r="K24" s="1">
        <v>30.73</v>
      </c>
    </row>
    <row r="25" spans="1:11" x14ac:dyDescent="0.2">
      <c r="A25" t="s">
        <v>18</v>
      </c>
      <c r="B25" t="s">
        <v>17</v>
      </c>
      <c r="C25" t="s">
        <v>8</v>
      </c>
      <c r="D25" t="s">
        <v>0</v>
      </c>
      <c r="E25">
        <v>30</v>
      </c>
      <c r="F25">
        <v>38</v>
      </c>
      <c r="G25">
        <v>38</v>
      </c>
      <c r="H25" s="1">
        <v>103</v>
      </c>
      <c r="I25" s="1">
        <v>51.37</v>
      </c>
      <c r="J25" s="1">
        <v>39.880000000000003</v>
      </c>
      <c r="K25" s="1">
        <v>41.32</v>
      </c>
    </row>
    <row r="26" spans="1:11" x14ac:dyDescent="0.2">
      <c r="A26" t="s">
        <v>16</v>
      </c>
      <c r="B26" t="s">
        <v>15</v>
      </c>
      <c r="C26" t="s">
        <v>8</v>
      </c>
      <c r="D26" t="s">
        <v>0</v>
      </c>
      <c r="E26">
        <v>118</v>
      </c>
      <c r="F26">
        <v>118</v>
      </c>
      <c r="G26">
        <v>118</v>
      </c>
      <c r="H26" s="1">
        <v>223</v>
      </c>
      <c r="I26" s="1">
        <v>112.08</v>
      </c>
      <c r="J26" s="1">
        <v>112.08</v>
      </c>
      <c r="K26" s="1">
        <v>115.84</v>
      </c>
    </row>
    <row r="27" spans="1:11" x14ac:dyDescent="0.2">
      <c r="A27" t="s">
        <v>14</v>
      </c>
      <c r="B27" t="s">
        <v>13</v>
      </c>
      <c r="C27" t="s">
        <v>8</v>
      </c>
      <c r="D27" t="s">
        <v>0</v>
      </c>
      <c r="E27">
        <v>97</v>
      </c>
      <c r="F27">
        <v>97</v>
      </c>
      <c r="G27">
        <v>97</v>
      </c>
      <c r="H27" s="1">
        <v>35</v>
      </c>
      <c r="I27" s="1">
        <v>17.34</v>
      </c>
      <c r="J27" s="1">
        <v>17.34</v>
      </c>
      <c r="K27" s="1">
        <v>18.010000000000002</v>
      </c>
    </row>
    <row r="28" spans="1:11" x14ac:dyDescent="0.2">
      <c r="A28" t="s">
        <v>12</v>
      </c>
      <c r="B28" t="s">
        <v>11</v>
      </c>
      <c r="C28" t="s">
        <v>8</v>
      </c>
      <c r="D28" t="s">
        <v>0</v>
      </c>
      <c r="E28">
        <v>31</v>
      </c>
      <c r="F28">
        <v>31</v>
      </c>
      <c r="G28">
        <v>31</v>
      </c>
      <c r="H28" s="1">
        <v>35</v>
      </c>
      <c r="I28" s="1">
        <v>17.34</v>
      </c>
      <c r="J28" s="1">
        <v>17.34</v>
      </c>
      <c r="K28" s="1">
        <v>18.010000000000002</v>
      </c>
    </row>
    <row r="29" spans="1:11" x14ac:dyDescent="0.2">
      <c r="A29" t="s">
        <v>10</v>
      </c>
      <c r="B29" t="s">
        <v>9</v>
      </c>
      <c r="C29" t="s">
        <v>8</v>
      </c>
      <c r="D29" t="s">
        <v>0</v>
      </c>
      <c r="E29">
        <v>74</v>
      </c>
      <c r="F29">
        <v>74</v>
      </c>
      <c r="G29">
        <v>74</v>
      </c>
      <c r="H29" s="1">
        <v>51</v>
      </c>
      <c r="I29" s="1">
        <v>25.5</v>
      </c>
      <c r="J29" s="1">
        <v>25.5</v>
      </c>
      <c r="K29" s="1">
        <v>26.14</v>
      </c>
    </row>
    <row r="30" spans="1:11" x14ac:dyDescent="0.2">
      <c r="A30" t="s">
        <v>7</v>
      </c>
      <c r="B30" t="s">
        <v>6</v>
      </c>
      <c r="C30" t="s">
        <v>1</v>
      </c>
      <c r="D30" t="s">
        <v>0</v>
      </c>
      <c r="E30">
        <v>20</v>
      </c>
      <c r="F30">
        <v>96</v>
      </c>
      <c r="G30">
        <v>24</v>
      </c>
      <c r="H30" s="1">
        <v>3</v>
      </c>
      <c r="I30" s="1">
        <v>0.59</v>
      </c>
      <c r="J30" s="1">
        <v>0.44</v>
      </c>
      <c r="K30" s="1">
        <v>0.44</v>
      </c>
    </row>
    <row r="31" spans="1:11" x14ac:dyDescent="0.2">
      <c r="A31" t="s">
        <v>5</v>
      </c>
      <c r="B31" t="s">
        <v>4</v>
      </c>
      <c r="C31" t="s">
        <v>1</v>
      </c>
      <c r="D31" t="s">
        <v>0</v>
      </c>
      <c r="E31">
        <v>157</v>
      </c>
      <c r="F31">
        <v>226</v>
      </c>
      <c r="G31">
        <v>224</v>
      </c>
      <c r="H31" s="1">
        <v>13</v>
      </c>
      <c r="I31" s="1">
        <v>6.7</v>
      </c>
      <c r="J31" s="1">
        <v>4.6900000000000004</v>
      </c>
      <c r="K31" s="1">
        <v>4.78</v>
      </c>
    </row>
    <row r="32" spans="1:11" x14ac:dyDescent="0.2">
      <c r="A32" t="s">
        <v>3</v>
      </c>
      <c r="B32" t="s">
        <v>2</v>
      </c>
      <c r="C32" t="s">
        <v>1</v>
      </c>
      <c r="D32" t="s">
        <v>0</v>
      </c>
      <c r="E32">
        <v>159</v>
      </c>
      <c r="F32">
        <v>232</v>
      </c>
      <c r="G32">
        <v>227</v>
      </c>
      <c r="H32" s="1">
        <v>8</v>
      </c>
      <c r="I32" s="1">
        <v>6.24</v>
      </c>
      <c r="J32" s="1">
        <v>4.3499999999999996</v>
      </c>
      <c r="K32" s="1">
        <v>4.43</v>
      </c>
    </row>
  </sheetData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20C04-5F0F-1B4A-8B46-6E783EA20ED9}">
  <dimension ref="A1:I33"/>
  <sheetViews>
    <sheetView workbookViewId="0">
      <selection activeCell="R1" sqref="A1:R1048576"/>
    </sheetView>
  </sheetViews>
  <sheetFormatPr baseColWidth="10" defaultRowHeight="16" x14ac:dyDescent="0.2"/>
  <cols>
    <col min="2" max="2" width="106" customWidth="1"/>
  </cols>
  <sheetData>
    <row r="1" spans="1:9" x14ac:dyDescent="0.2">
      <c r="A1" t="s">
        <v>51</v>
      </c>
      <c r="B1" t="s">
        <v>50</v>
      </c>
      <c r="C1" t="s">
        <v>47</v>
      </c>
      <c r="D1" t="s">
        <v>46</v>
      </c>
      <c r="E1" t="s">
        <v>45</v>
      </c>
      <c r="F1" t="s">
        <v>44</v>
      </c>
      <c r="G1" t="s">
        <v>43</v>
      </c>
      <c r="H1" t="s">
        <v>42</v>
      </c>
      <c r="I1" t="s">
        <v>41</v>
      </c>
    </row>
    <row r="2" spans="1:9" x14ac:dyDescent="0.2">
      <c r="A2">
        <v>17000</v>
      </c>
      <c r="B2" t="s">
        <v>39</v>
      </c>
      <c r="C2">
        <v>48</v>
      </c>
      <c r="D2">
        <v>57</v>
      </c>
      <c r="E2">
        <v>57</v>
      </c>
      <c r="F2">
        <v>161</v>
      </c>
      <c r="G2">
        <v>60.330701754000003</v>
      </c>
      <c r="H2">
        <v>45.478771930000001</v>
      </c>
      <c r="I2">
        <v>47.911754385999998</v>
      </c>
    </row>
    <row r="3" spans="1:9" x14ac:dyDescent="0.2">
      <c r="A3">
        <v>17003</v>
      </c>
      <c r="B3" t="s">
        <v>38</v>
      </c>
      <c r="C3">
        <v>35</v>
      </c>
      <c r="D3">
        <v>136</v>
      </c>
      <c r="E3">
        <v>37</v>
      </c>
      <c r="F3">
        <v>13</v>
      </c>
      <c r="G3">
        <v>5.3688970588</v>
      </c>
      <c r="H3">
        <v>3.9855882352999998</v>
      </c>
      <c r="I3">
        <v>4.2367647058999998</v>
      </c>
    </row>
    <row r="4" spans="1:9" x14ac:dyDescent="0.2">
      <c r="A4">
        <v>20610</v>
      </c>
      <c r="B4" t="s">
        <v>65</v>
      </c>
      <c r="C4">
        <v>25</v>
      </c>
      <c r="D4">
        <v>35</v>
      </c>
      <c r="E4">
        <v>35</v>
      </c>
      <c r="F4">
        <v>148</v>
      </c>
      <c r="G4">
        <v>58.066571429</v>
      </c>
      <c r="H4">
        <v>43.941142857000003</v>
      </c>
      <c r="I4">
        <v>46.045999999999999</v>
      </c>
    </row>
    <row r="5" spans="1:9" x14ac:dyDescent="0.2">
      <c r="A5">
        <v>69210</v>
      </c>
      <c r="B5" t="s">
        <v>64</v>
      </c>
      <c r="C5">
        <v>14</v>
      </c>
      <c r="D5">
        <v>15</v>
      </c>
      <c r="E5">
        <v>15</v>
      </c>
      <c r="F5">
        <v>136</v>
      </c>
      <c r="G5">
        <v>44.094666666999998</v>
      </c>
      <c r="H5">
        <v>32.47</v>
      </c>
      <c r="I5">
        <v>33.770000000000003</v>
      </c>
    </row>
    <row r="6" spans="1:9" x14ac:dyDescent="0.2">
      <c r="A6">
        <v>71046</v>
      </c>
      <c r="B6" t="s">
        <v>37</v>
      </c>
      <c r="C6">
        <v>76</v>
      </c>
      <c r="D6">
        <v>85</v>
      </c>
      <c r="E6">
        <v>85</v>
      </c>
      <c r="F6">
        <v>88</v>
      </c>
      <c r="G6">
        <v>29.306470588</v>
      </c>
      <c r="H6">
        <v>22.257176471000001</v>
      </c>
      <c r="I6">
        <v>24.220941176</v>
      </c>
    </row>
    <row r="7" spans="1:9" x14ac:dyDescent="0.2">
      <c r="A7">
        <v>72100</v>
      </c>
      <c r="B7" t="s">
        <v>36</v>
      </c>
      <c r="C7">
        <v>26</v>
      </c>
      <c r="D7">
        <v>27</v>
      </c>
      <c r="E7">
        <v>27</v>
      </c>
      <c r="F7">
        <v>101</v>
      </c>
      <c r="G7">
        <v>33.397407407000003</v>
      </c>
      <c r="H7">
        <v>25.067037036999999</v>
      </c>
      <c r="I7">
        <v>27.872592593</v>
      </c>
    </row>
    <row r="8" spans="1:9" x14ac:dyDescent="0.2">
      <c r="A8">
        <v>73562</v>
      </c>
      <c r="B8" t="s">
        <v>33</v>
      </c>
      <c r="C8">
        <v>13</v>
      </c>
      <c r="D8">
        <v>13</v>
      </c>
      <c r="E8">
        <v>13</v>
      </c>
      <c r="F8">
        <v>103</v>
      </c>
      <c r="G8">
        <v>32.510769230999998</v>
      </c>
      <c r="H8">
        <v>25.901538462000001</v>
      </c>
      <c r="I8">
        <v>30.24</v>
      </c>
    </row>
    <row r="9" spans="1:9" x14ac:dyDescent="0.2">
      <c r="A9">
        <v>73630</v>
      </c>
      <c r="B9" t="s">
        <v>63</v>
      </c>
      <c r="C9">
        <v>11</v>
      </c>
      <c r="D9">
        <v>12</v>
      </c>
      <c r="E9">
        <v>11</v>
      </c>
      <c r="F9">
        <v>85</v>
      </c>
      <c r="G9">
        <v>29.55</v>
      </c>
      <c r="H9">
        <v>23.54</v>
      </c>
      <c r="I9">
        <v>24.86</v>
      </c>
    </row>
    <row r="10" spans="1:9" x14ac:dyDescent="0.2">
      <c r="A10">
        <v>81003</v>
      </c>
      <c r="B10" t="s">
        <v>32</v>
      </c>
      <c r="C10">
        <v>36</v>
      </c>
      <c r="D10">
        <v>62</v>
      </c>
      <c r="E10">
        <v>62</v>
      </c>
      <c r="F10">
        <v>15</v>
      </c>
      <c r="G10">
        <v>2.44</v>
      </c>
      <c r="H10">
        <v>2.44</v>
      </c>
      <c r="I10">
        <v>2.44</v>
      </c>
    </row>
    <row r="11" spans="1:9" x14ac:dyDescent="0.2">
      <c r="A11">
        <v>87804</v>
      </c>
      <c r="B11" t="s">
        <v>31</v>
      </c>
      <c r="C11">
        <v>16</v>
      </c>
      <c r="D11">
        <v>32</v>
      </c>
      <c r="E11">
        <v>16</v>
      </c>
      <c r="F11">
        <v>40</v>
      </c>
      <c r="G11">
        <v>16.22</v>
      </c>
      <c r="H11">
        <v>16.22</v>
      </c>
      <c r="I11">
        <v>16.22</v>
      </c>
    </row>
    <row r="12" spans="1:9" x14ac:dyDescent="0.2">
      <c r="A12">
        <v>90746</v>
      </c>
      <c r="B12" t="s">
        <v>62</v>
      </c>
      <c r="C12">
        <v>12</v>
      </c>
      <c r="D12">
        <v>17</v>
      </c>
      <c r="E12">
        <v>17</v>
      </c>
      <c r="F12">
        <v>102</v>
      </c>
      <c r="G12">
        <v>65.496470587999994</v>
      </c>
      <c r="H12">
        <v>65.496470587999994</v>
      </c>
      <c r="I12">
        <v>65.496470587999994</v>
      </c>
    </row>
    <row r="13" spans="1:9" x14ac:dyDescent="0.2">
      <c r="A13">
        <v>93000</v>
      </c>
      <c r="B13" t="s">
        <v>30</v>
      </c>
      <c r="C13">
        <v>48</v>
      </c>
      <c r="D13">
        <v>49</v>
      </c>
      <c r="E13">
        <v>49</v>
      </c>
      <c r="F13">
        <v>41</v>
      </c>
      <c r="G13">
        <v>15.935102041</v>
      </c>
      <c r="H13">
        <v>11.355510204</v>
      </c>
      <c r="I13">
        <v>12.325102040999999</v>
      </c>
    </row>
    <row r="14" spans="1:9" x14ac:dyDescent="0.2">
      <c r="A14">
        <v>94060</v>
      </c>
      <c r="B14" t="s">
        <v>61</v>
      </c>
      <c r="C14">
        <v>34</v>
      </c>
      <c r="D14">
        <v>35</v>
      </c>
      <c r="E14">
        <v>35</v>
      </c>
      <c r="F14">
        <v>146</v>
      </c>
      <c r="G14">
        <v>56.396285714000001</v>
      </c>
      <c r="H14">
        <v>43.626857143000002</v>
      </c>
      <c r="I14">
        <v>45.765999999999998</v>
      </c>
    </row>
    <row r="15" spans="1:9" x14ac:dyDescent="0.2">
      <c r="A15">
        <v>96138</v>
      </c>
      <c r="B15" t="s">
        <v>60</v>
      </c>
      <c r="C15">
        <v>19</v>
      </c>
      <c r="D15">
        <v>19</v>
      </c>
      <c r="E15">
        <v>19</v>
      </c>
      <c r="F15">
        <v>73</v>
      </c>
      <c r="G15">
        <v>35.973684210999998</v>
      </c>
      <c r="H15">
        <v>23.970526316000001</v>
      </c>
      <c r="I15">
        <v>25.976315789000001</v>
      </c>
    </row>
    <row r="16" spans="1:9" x14ac:dyDescent="0.2">
      <c r="A16">
        <v>96139</v>
      </c>
      <c r="B16" t="s">
        <v>59</v>
      </c>
      <c r="C16">
        <v>20</v>
      </c>
      <c r="D16">
        <v>20</v>
      </c>
      <c r="E16">
        <v>20</v>
      </c>
      <c r="F16">
        <v>73</v>
      </c>
      <c r="G16">
        <v>35.966999999999999</v>
      </c>
      <c r="H16">
        <v>24.301500000000001</v>
      </c>
      <c r="I16">
        <v>26.3035</v>
      </c>
    </row>
    <row r="17" spans="1:9" x14ac:dyDescent="0.2">
      <c r="A17">
        <v>96372</v>
      </c>
      <c r="B17" t="s">
        <v>26</v>
      </c>
      <c r="C17">
        <v>66</v>
      </c>
      <c r="D17">
        <v>92</v>
      </c>
      <c r="E17">
        <v>88</v>
      </c>
      <c r="F17">
        <v>50</v>
      </c>
      <c r="G17">
        <v>15.690869565</v>
      </c>
      <c r="H17">
        <v>11.963043477999999</v>
      </c>
      <c r="I17">
        <v>12.818369564999999</v>
      </c>
    </row>
    <row r="18" spans="1:9" x14ac:dyDescent="0.2">
      <c r="A18">
        <v>99202</v>
      </c>
      <c r="B18" t="s">
        <v>58</v>
      </c>
      <c r="C18">
        <v>21</v>
      </c>
      <c r="D18">
        <v>21</v>
      </c>
      <c r="E18">
        <v>21</v>
      </c>
      <c r="F18">
        <v>183</v>
      </c>
      <c r="G18">
        <v>73.783333333000002</v>
      </c>
      <c r="H18">
        <v>27.757142857000002</v>
      </c>
      <c r="I18">
        <v>30.531904762</v>
      </c>
    </row>
    <row r="19" spans="1:9" x14ac:dyDescent="0.2">
      <c r="A19">
        <v>99203</v>
      </c>
      <c r="B19" t="s">
        <v>57</v>
      </c>
      <c r="C19">
        <v>139</v>
      </c>
      <c r="D19">
        <v>139</v>
      </c>
      <c r="E19">
        <v>139</v>
      </c>
      <c r="F19">
        <v>263</v>
      </c>
      <c r="G19">
        <v>101.85172661999999</v>
      </c>
      <c r="H19">
        <v>59.267410071999997</v>
      </c>
      <c r="I19">
        <v>65.331223022000003</v>
      </c>
    </row>
    <row r="20" spans="1:9" x14ac:dyDescent="0.2">
      <c r="A20">
        <v>99204</v>
      </c>
      <c r="B20" t="s">
        <v>56</v>
      </c>
      <c r="C20">
        <v>79</v>
      </c>
      <c r="D20">
        <v>79</v>
      </c>
      <c r="E20">
        <v>79</v>
      </c>
      <c r="F20">
        <v>403</v>
      </c>
      <c r="G20">
        <v>158.67987342000001</v>
      </c>
      <c r="H20">
        <v>107.49101266</v>
      </c>
      <c r="I20">
        <v>112.27101266</v>
      </c>
    </row>
    <row r="21" spans="1:9" x14ac:dyDescent="0.2">
      <c r="A21">
        <v>99213</v>
      </c>
      <c r="B21" t="s">
        <v>25</v>
      </c>
      <c r="C21">
        <v>123</v>
      </c>
      <c r="D21">
        <v>191</v>
      </c>
      <c r="E21">
        <v>191</v>
      </c>
      <c r="F21">
        <v>180</v>
      </c>
      <c r="G21">
        <v>71.145497382000002</v>
      </c>
      <c r="H21">
        <v>53.492931937000002</v>
      </c>
      <c r="I21">
        <v>55.989476439999997</v>
      </c>
    </row>
    <row r="22" spans="1:9" x14ac:dyDescent="0.2">
      <c r="A22">
        <v>99214</v>
      </c>
      <c r="B22" t="s">
        <v>24</v>
      </c>
      <c r="C22">
        <v>295</v>
      </c>
      <c r="D22">
        <v>939</v>
      </c>
      <c r="E22">
        <v>939</v>
      </c>
      <c r="F22">
        <v>264</v>
      </c>
      <c r="G22">
        <v>103.61375932</v>
      </c>
      <c r="H22">
        <v>76.523993610000005</v>
      </c>
      <c r="I22">
        <v>80.797231096999994</v>
      </c>
    </row>
    <row r="23" spans="1:9" x14ac:dyDescent="0.2">
      <c r="A23">
        <v>99215</v>
      </c>
      <c r="B23" t="s">
        <v>23</v>
      </c>
      <c r="C23">
        <v>16</v>
      </c>
      <c r="D23">
        <v>16</v>
      </c>
      <c r="E23">
        <v>16</v>
      </c>
      <c r="F23">
        <v>356</v>
      </c>
      <c r="G23">
        <v>140.30687499999999</v>
      </c>
      <c r="H23">
        <v>109.958125</v>
      </c>
      <c r="I23">
        <v>114.0475</v>
      </c>
    </row>
    <row r="24" spans="1:9" x14ac:dyDescent="0.2">
      <c r="A24">
        <v>99490</v>
      </c>
      <c r="B24" t="s">
        <v>22</v>
      </c>
      <c r="C24">
        <v>74</v>
      </c>
      <c r="D24">
        <v>187</v>
      </c>
      <c r="E24">
        <v>187</v>
      </c>
      <c r="F24">
        <v>92</v>
      </c>
      <c r="G24">
        <v>39.859679143999998</v>
      </c>
      <c r="H24">
        <v>31.066524063999999</v>
      </c>
      <c r="I24">
        <v>32.421497326000001</v>
      </c>
    </row>
    <row r="25" spans="1:9" x14ac:dyDescent="0.2">
      <c r="A25">
        <v>99497</v>
      </c>
      <c r="B25" t="s">
        <v>21</v>
      </c>
      <c r="C25">
        <v>24</v>
      </c>
      <c r="D25">
        <v>24</v>
      </c>
      <c r="E25">
        <v>24</v>
      </c>
      <c r="F25">
        <v>166</v>
      </c>
      <c r="G25">
        <v>82.497083333000006</v>
      </c>
      <c r="H25">
        <v>72.151666667000001</v>
      </c>
      <c r="I25">
        <v>74.600833332999997</v>
      </c>
    </row>
    <row r="26" spans="1:9" x14ac:dyDescent="0.2">
      <c r="A26" t="s">
        <v>55</v>
      </c>
      <c r="B26" t="s">
        <v>54</v>
      </c>
      <c r="C26">
        <v>12</v>
      </c>
      <c r="D26">
        <v>17</v>
      </c>
      <c r="E26">
        <v>17</v>
      </c>
      <c r="F26">
        <v>51</v>
      </c>
      <c r="G26">
        <v>15.9</v>
      </c>
      <c r="H26">
        <v>15.9</v>
      </c>
      <c r="I26">
        <v>16.600000000000001</v>
      </c>
    </row>
    <row r="27" spans="1:9" x14ac:dyDescent="0.2">
      <c r="A27" t="s">
        <v>20</v>
      </c>
      <c r="B27" t="s">
        <v>19</v>
      </c>
      <c r="C27">
        <v>20</v>
      </c>
      <c r="D27">
        <v>41</v>
      </c>
      <c r="E27">
        <v>41</v>
      </c>
      <c r="F27">
        <v>80</v>
      </c>
      <c r="G27">
        <v>39.445609756000003</v>
      </c>
      <c r="H27">
        <v>30.653658536999998</v>
      </c>
      <c r="I27">
        <v>32.021951219999998</v>
      </c>
    </row>
    <row r="28" spans="1:9" x14ac:dyDescent="0.2">
      <c r="A28" t="s">
        <v>18</v>
      </c>
      <c r="B28" t="s">
        <v>17</v>
      </c>
      <c r="C28">
        <v>22</v>
      </c>
      <c r="D28">
        <v>23</v>
      </c>
      <c r="E28">
        <v>23</v>
      </c>
      <c r="F28">
        <v>103</v>
      </c>
      <c r="G28">
        <v>51.156086956999999</v>
      </c>
      <c r="H28">
        <v>38.959130434999999</v>
      </c>
      <c r="I28">
        <v>40.627391304</v>
      </c>
    </row>
    <row r="29" spans="1:9" x14ac:dyDescent="0.2">
      <c r="A29" t="s">
        <v>53</v>
      </c>
      <c r="B29" t="s">
        <v>52</v>
      </c>
      <c r="C29">
        <v>17</v>
      </c>
      <c r="D29">
        <v>17</v>
      </c>
      <c r="E29">
        <v>17</v>
      </c>
      <c r="F29">
        <v>330</v>
      </c>
      <c r="G29">
        <v>164.87</v>
      </c>
      <c r="H29">
        <v>164.87</v>
      </c>
      <c r="I29">
        <v>170.94</v>
      </c>
    </row>
    <row r="30" spans="1:9" x14ac:dyDescent="0.2">
      <c r="A30" t="s">
        <v>14</v>
      </c>
      <c r="B30" t="s">
        <v>13</v>
      </c>
      <c r="C30">
        <v>22</v>
      </c>
      <c r="D30">
        <v>22</v>
      </c>
      <c r="E30">
        <v>22</v>
      </c>
      <c r="F30">
        <v>35</v>
      </c>
      <c r="G30">
        <v>17.239999999999998</v>
      </c>
      <c r="H30">
        <v>17.239999999999998</v>
      </c>
      <c r="I30">
        <v>18.010000000000002</v>
      </c>
    </row>
    <row r="31" spans="1:9" x14ac:dyDescent="0.2">
      <c r="A31" t="s">
        <v>10</v>
      </c>
      <c r="B31" t="s">
        <v>9</v>
      </c>
      <c r="C31">
        <v>12</v>
      </c>
      <c r="D31">
        <v>12</v>
      </c>
      <c r="E31">
        <v>12</v>
      </c>
      <c r="F31">
        <v>51</v>
      </c>
      <c r="G31">
        <v>25.35</v>
      </c>
      <c r="H31">
        <v>25.35</v>
      </c>
      <c r="I31">
        <v>26.14</v>
      </c>
    </row>
    <row r="32" spans="1:9" x14ac:dyDescent="0.2">
      <c r="A32" t="s">
        <v>5</v>
      </c>
      <c r="B32" t="s">
        <v>4</v>
      </c>
      <c r="C32">
        <v>67</v>
      </c>
      <c r="D32">
        <v>144</v>
      </c>
      <c r="E32">
        <v>73</v>
      </c>
      <c r="F32">
        <v>13</v>
      </c>
      <c r="G32">
        <v>6.6157638889000001</v>
      </c>
      <c r="H32">
        <v>5.0416666667000003</v>
      </c>
      <c r="I32">
        <v>5.2306944444000001</v>
      </c>
    </row>
    <row r="33" spans="1:9" x14ac:dyDescent="0.2">
      <c r="A33" t="s">
        <v>3</v>
      </c>
      <c r="B33" t="s">
        <v>2</v>
      </c>
      <c r="C33">
        <v>73</v>
      </c>
      <c r="D33">
        <v>94</v>
      </c>
      <c r="E33">
        <v>85</v>
      </c>
      <c r="F33">
        <v>8</v>
      </c>
      <c r="G33">
        <v>6.0879787234</v>
      </c>
      <c r="H33">
        <v>4.6276595745</v>
      </c>
      <c r="I33">
        <v>4.765106383</v>
      </c>
    </row>
  </sheetData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18591-C247-3046-9F64-336E14C2C140}">
  <dimension ref="A1:K29"/>
  <sheetViews>
    <sheetView workbookViewId="0">
      <selection activeCell="B24" sqref="B24"/>
    </sheetView>
  </sheetViews>
  <sheetFormatPr baseColWidth="10" defaultRowHeight="16" x14ac:dyDescent="0.2"/>
  <cols>
    <col min="2" max="2" width="100.83203125" customWidth="1"/>
  </cols>
  <sheetData>
    <row r="1" spans="1:11" x14ac:dyDescent="0.2">
      <c r="A1" t="s">
        <v>51</v>
      </c>
      <c r="B1" t="s">
        <v>50</v>
      </c>
      <c r="C1" t="s">
        <v>49</v>
      </c>
      <c r="D1" t="s">
        <v>48</v>
      </c>
      <c r="E1" t="s">
        <v>47</v>
      </c>
      <c r="F1" t="s">
        <v>46</v>
      </c>
      <c r="G1" t="s">
        <v>45</v>
      </c>
      <c r="H1" t="s">
        <v>44</v>
      </c>
      <c r="I1" t="s">
        <v>43</v>
      </c>
      <c r="J1" t="s">
        <v>42</v>
      </c>
      <c r="K1" t="s">
        <v>41</v>
      </c>
    </row>
    <row r="2" spans="1:11" x14ac:dyDescent="0.2">
      <c r="A2">
        <v>71046</v>
      </c>
      <c r="B2" t="s">
        <v>37</v>
      </c>
      <c r="C2" t="s">
        <v>8</v>
      </c>
      <c r="D2" t="s">
        <v>0</v>
      </c>
      <c r="E2">
        <v>102</v>
      </c>
      <c r="F2">
        <v>122</v>
      </c>
      <c r="G2">
        <v>122</v>
      </c>
      <c r="H2" s="1">
        <v>84.07</v>
      </c>
      <c r="I2" s="1">
        <v>28.15</v>
      </c>
      <c r="J2" s="1">
        <v>20.76</v>
      </c>
      <c r="K2" s="1">
        <v>22.56</v>
      </c>
    </row>
    <row r="3" spans="1:11" x14ac:dyDescent="0.2">
      <c r="A3">
        <v>72110</v>
      </c>
      <c r="B3" t="s">
        <v>35</v>
      </c>
      <c r="C3" t="s">
        <v>8</v>
      </c>
      <c r="D3" t="s">
        <v>0</v>
      </c>
      <c r="E3">
        <v>15</v>
      </c>
      <c r="F3">
        <v>15</v>
      </c>
      <c r="G3">
        <v>15</v>
      </c>
      <c r="H3" s="1">
        <v>131.6</v>
      </c>
      <c r="I3" s="1">
        <v>45.7</v>
      </c>
      <c r="J3" s="1">
        <v>24.36</v>
      </c>
      <c r="K3" s="1">
        <v>26.12</v>
      </c>
    </row>
    <row r="4" spans="1:11" x14ac:dyDescent="0.2">
      <c r="A4">
        <v>73030</v>
      </c>
      <c r="B4" t="s">
        <v>34</v>
      </c>
      <c r="C4" t="s">
        <v>8</v>
      </c>
      <c r="D4" t="s">
        <v>0</v>
      </c>
      <c r="E4">
        <v>16</v>
      </c>
      <c r="F4">
        <v>17</v>
      </c>
      <c r="G4">
        <v>16</v>
      </c>
      <c r="H4" s="1">
        <v>80.06</v>
      </c>
      <c r="I4" s="1">
        <v>27.1</v>
      </c>
      <c r="J4" s="1">
        <v>17.53</v>
      </c>
      <c r="K4" s="1">
        <v>18.71</v>
      </c>
    </row>
    <row r="5" spans="1:11" x14ac:dyDescent="0.2">
      <c r="A5">
        <v>73502</v>
      </c>
      <c r="B5" t="s">
        <v>69</v>
      </c>
      <c r="C5" t="s">
        <v>8</v>
      </c>
      <c r="D5" t="s">
        <v>0</v>
      </c>
      <c r="E5">
        <v>15</v>
      </c>
      <c r="F5">
        <v>15</v>
      </c>
      <c r="G5">
        <v>15</v>
      </c>
      <c r="H5" s="1">
        <v>117.73</v>
      </c>
      <c r="I5" s="1">
        <v>35.32</v>
      </c>
      <c r="J5" s="1">
        <v>24.66</v>
      </c>
      <c r="K5" s="1">
        <v>30.45</v>
      </c>
    </row>
    <row r="6" spans="1:11" x14ac:dyDescent="0.2">
      <c r="A6">
        <v>73562</v>
      </c>
      <c r="B6" t="s">
        <v>33</v>
      </c>
      <c r="C6" t="s">
        <v>8</v>
      </c>
      <c r="D6" t="s">
        <v>0</v>
      </c>
      <c r="E6">
        <v>18</v>
      </c>
      <c r="F6">
        <v>23</v>
      </c>
      <c r="G6">
        <v>18</v>
      </c>
      <c r="H6" s="1">
        <v>101.43</v>
      </c>
      <c r="I6" s="1">
        <v>33.04</v>
      </c>
      <c r="J6" s="1">
        <v>24.87</v>
      </c>
      <c r="K6" s="1">
        <v>27.87</v>
      </c>
    </row>
    <row r="7" spans="1:11" x14ac:dyDescent="0.2">
      <c r="A7">
        <v>80305</v>
      </c>
      <c r="B7" t="s">
        <v>68</v>
      </c>
      <c r="C7" t="s">
        <v>8</v>
      </c>
      <c r="D7" t="s">
        <v>0</v>
      </c>
      <c r="E7">
        <v>12</v>
      </c>
      <c r="F7">
        <v>12</v>
      </c>
      <c r="G7">
        <v>12</v>
      </c>
      <c r="H7" s="1">
        <v>25</v>
      </c>
      <c r="I7" s="1">
        <v>10.52</v>
      </c>
      <c r="J7" s="1">
        <v>10.52</v>
      </c>
      <c r="K7" s="1">
        <v>12.35</v>
      </c>
    </row>
    <row r="8" spans="1:11" x14ac:dyDescent="0.2">
      <c r="A8">
        <v>81003</v>
      </c>
      <c r="B8" t="s">
        <v>32</v>
      </c>
      <c r="C8" t="s">
        <v>8</v>
      </c>
      <c r="D8" t="s">
        <v>0</v>
      </c>
      <c r="E8">
        <v>29</v>
      </c>
      <c r="F8">
        <v>33</v>
      </c>
      <c r="G8">
        <v>33</v>
      </c>
      <c r="H8" s="1">
        <v>15</v>
      </c>
      <c r="I8" s="1">
        <v>2.44</v>
      </c>
      <c r="J8" s="1">
        <v>2.44</v>
      </c>
      <c r="K8" s="1">
        <v>2.44</v>
      </c>
    </row>
    <row r="9" spans="1:11" x14ac:dyDescent="0.2">
      <c r="A9">
        <v>87804</v>
      </c>
      <c r="B9" t="s">
        <v>31</v>
      </c>
      <c r="C9" t="s">
        <v>8</v>
      </c>
      <c r="D9" t="s">
        <v>0</v>
      </c>
      <c r="E9">
        <v>27</v>
      </c>
      <c r="F9">
        <v>64</v>
      </c>
      <c r="G9">
        <v>32</v>
      </c>
      <c r="H9" s="1">
        <v>40</v>
      </c>
      <c r="I9" s="1">
        <v>14.7</v>
      </c>
      <c r="J9" s="1">
        <v>14.7</v>
      </c>
      <c r="K9" s="1">
        <v>16.22</v>
      </c>
    </row>
    <row r="10" spans="1:11" x14ac:dyDescent="0.2">
      <c r="A10">
        <v>90746</v>
      </c>
      <c r="B10" t="s">
        <v>62</v>
      </c>
      <c r="C10" t="s">
        <v>1</v>
      </c>
      <c r="D10" t="s">
        <v>0</v>
      </c>
      <c r="E10">
        <v>18</v>
      </c>
      <c r="F10">
        <v>36</v>
      </c>
      <c r="G10">
        <v>36</v>
      </c>
      <c r="H10" s="1">
        <v>102</v>
      </c>
      <c r="I10" s="1">
        <v>65.25</v>
      </c>
      <c r="J10" s="1">
        <v>65.25</v>
      </c>
      <c r="K10" s="1">
        <v>65.25</v>
      </c>
    </row>
    <row r="11" spans="1:11" x14ac:dyDescent="0.2">
      <c r="A11">
        <v>93000</v>
      </c>
      <c r="B11" t="s">
        <v>30</v>
      </c>
      <c r="C11" t="s">
        <v>8</v>
      </c>
      <c r="D11" t="s">
        <v>0</v>
      </c>
      <c r="E11">
        <v>38</v>
      </c>
      <c r="F11">
        <v>40</v>
      </c>
      <c r="G11">
        <v>40</v>
      </c>
      <c r="H11" s="1">
        <v>41</v>
      </c>
      <c r="I11" s="1">
        <v>15.9</v>
      </c>
      <c r="J11" s="1">
        <v>12.55</v>
      </c>
      <c r="K11" s="1">
        <v>13.51</v>
      </c>
    </row>
    <row r="12" spans="1:11" x14ac:dyDescent="0.2">
      <c r="A12">
        <v>96372</v>
      </c>
      <c r="B12" t="s">
        <v>26</v>
      </c>
      <c r="C12" t="s">
        <v>8</v>
      </c>
      <c r="D12" t="s">
        <v>0</v>
      </c>
      <c r="E12">
        <v>129</v>
      </c>
      <c r="F12">
        <v>262</v>
      </c>
      <c r="G12">
        <v>208</v>
      </c>
      <c r="H12" s="1">
        <v>50</v>
      </c>
      <c r="I12" s="1">
        <v>15.58</v>
      </c>
      <c r="J12" s="1">
        <v>10.67</v>
      </c>
      <c r="K12" s="1">
        <v>11.61</v>
      </c>
    </row>
    <row r="13" spans="1:11" x14ac:dyDescent="0.2">
      <c r="A13">
        <v>99212</v>
      </c>
      <c r="B13" t="s">
        <v>40</v>
      </c>
      <c r="C13" t="s">
        <v>8</v>
      </c>
      <c r="D13" t="s">
        <v>0</v>
      </c>
      <c r="E13">
        <v>14</v>
      </c>
      <c r="F13">
        <v>17</v>
      </c>
      <c r="G13">
        <v>17</v>
      </c>
      <c r="H13" s="1">
        <v>108</v>
      </c>
      <c r="I13" s="1">
        <v>43.36</v>
      </c>
      <c r="J13" s="1">
        <v>30.48</v>
      </c>
      <c r="K13" s="1">
        <v>31.89</v>
      </c>
    </row>
    <row r="14" spans="1:11" x14ac:dyDescent="0.2">
      <c r="A14">
        <v>99213</v>
      </c>
      <c r="B14" t="s">
        <v>25</v>
      </c>
      <c r="C14" t="s">
        <v>8</v>
      </c>
      <c r="D14" t="s">
        <v>0</v>
      </c>
      <c r="E14">
        <v>211</v>
      </c>
      <c r="F14">
        <v>400</v>
      </c>
      <c r="G14">
        <v>400</v>
      </c>
      <c r="H14" s="1">
        <v>180</v>
      </c>
      <c r="I14" s="1">
        <v>70.489999999999995</v>
      </c>
      <c r="J14" s="1">
        <v>47.81</v>
      </c>
      <c r="K14" s="1">
        <v>50.9</v>
      </c>
    </row>
    <row r="15" spans="1:11" x14ac:dyDescent="0.2">
      <c r="A15">
        <v>99214</v>
      </c>
      <c r="B15" t="s">
        <v>24</v>
      </c>
      <c r="C15" t="s">
        <v>8</v>
      </c>
      <c r="D15" t="s">
        <v>0</v>
      </c>
      <c r="E15">
        <v>297</v>
      </c>
      <c r="F15">
        <v>608</v>
      </c>
      <c r="G15">
        <v>608</v>
      </c>
      <c r="H15" s="1">
        <v>264</v>
      </c>
      <c r="I15" s="1">
        <v>103.6</v>
      </c>
      <c r="J15" s="1">
        <v>68.42</v>
      </c>
      <c r="K15" s="1">
        <v>72.84</v>
      </c>
    </row>
    <row r="16" spans="1:11" x14ac:dyDescent="0.2">
      <c r="A16">
        <v>99215</v>
      </c>
      <c r="B16" t="s">
        <v>23</v>
      </c>
      <c r="C16" t="s">
        <v>8</v>
      </c>
      <c r="D16" t="s">
        <v>0</v>
      </c>
      <c r="E16">
        <v>23</v>
      </c>
      <c r="F16">
        <v>23</v>
      </c>
      <c r="G16">
        <v>23</v>
      </c>
      <c r="H16" s="1">
        <v>356</v>
      </c>
      <c r="I16" s="1">
        <v>141.19999999999999</v>
      </c>
      <c r="J16" s="1">
        <v>92.35</v>
      </c>
      <c r="K16" s="1">
        <v>96.1</v>
      </c>
    </row>
    <row r="17" spans="1:11" x14ac:dyDescent="0.2">
      <c r="A17">
        <v>99490</v>
      </c>
      <c r="B17" t="s">
        <v>22</v>
      </c>
      <c r="C17" t="s">
        <v>8</v>
      </c>
      <c r="D17" t="s">
        <v>0</v>
      </c>
      <c r="E17">
        <v>92</v>
      </c>
      <c r="F17">
        <v>431</v>
      </c>
      <c r="G17">
        <v>431</v>
      </c>
      <c r="H17" s="1">
        <v>80.03</v>
      </c>
      <c r="I17" s="1">
        <v>39.96</v>
      </c>
      <c r="J17" s="1">
        <v>30.34</v>
      </c>
      <c r="K17" s="1">
        <v>31.62</v>
      </c>
    </row>
    <row r="18" spans="1:11" x14ac:dyDescent="0.2">
      <c r="A18">
        <v>99497</v>
      </c>
      <c r="B18" t="s">
        <v>21</v>
      </c>
      <c r="C18" t="s">
        <v>8</v>
      </c>
      <c r="D18" t="s">
        <v>0</v>
      </c>
      <c r="E18">
        <v>90</v>
      </c>
      <c r="F18">
        <v>90</v>
      </c>
      <c r="G18">
        <v>90</v>
      </c>
      <c r="H18" s="1">
        <v>166</v>
      </c>
      <c r="I18" s="1">
        <v>80.94</v>
      </c>
      <c r="J18" s="1">
        <v>79.819999999999993</v>
      </c>
      <c r="K18" s="1">
        <v>83.66</v>
      </c>
    </row>
    <row r="19" spans="1:11" x14ac:dyDescent="0.2">
      <c r="A19" t="s">
        <v>55</v>
      </c>
      <c r="B19" t="s">
        <v>54</v>
      </c>
      <c r="C19" t="s">
        <v>8</v>
      </c>
      <c r="D19" t="s">
        <v>0</v>
      </c>
      <c r="E19">
        <v>18</v>
      </c>
      <c r="F19">
        <v>36</v>
      </c>
      <c r="G19">
        <v>36</v>
      </c>
      <c r="H19" s="1">
        <v>51</v>
      </c>
      <c r="I19" s="1">
        <v>15.9</v>
      </c>
      <c r="J19" s="1">
        <v>15.9</v>
      </c>
      <c r="K19" s="1">
        <v>16.600000000000001</v>
      </c>
    </row>
    <row r="20" spans="1:11" x14ac:dyDescent="0.2">
      <c r="A20" t="s">
        <v>20</v>
      </c>
      <c r="B20" t="s">
        <v>19</v>
      </c>
      <c r="C20" t="s">
        <v>8</v>
      </c>
      <c r="D20" t="s">
        <v>0</v>
      </c>
      <c r="E20">
        <v>19</v>
      </c>
      <c r="F20">
        <v>60</v>
      </c>
      <c r="G20">
        <v>60</v>
      </c>
      <c r="H20" s="1">
        <v>80</v>
      </c>
      <c r="I20" s="1">
        <v>39.64</v>
      </c>
      <c r="J20" s="1">
        <v>29.59</v>
      </c>
      <c r="K20" s="1">
        <v>30.8</v>
      </c>
    </row>
    <row r="21" spans="1:11" x14ac:dyDescent="0.2">
      <c r="A21" t="s">
        <v>18</v>
      </c>
      <c r="B21" t="s">
        <v>17</v>
      </c>
      <c r="C21" t="s">
        <v>8</v>
      </c>
      <c r="D21" t="s">
        <v>0</v>
      </c>
      <c r="E21">
        <v>22</v>
      </c>
      <c r="F21">
        <v>24</v>
      </c>
      <c r="G21">
        <v>24</v>
      </c>
      <c r="H21" s="1">
        <v>103</v>
      </c>
      <c r="I21" s="1">
        <v>51.36</v>
      </c>
      <c r="J21" s="1">
        <v>40.47</v>
      </c>
      <c r="K21" s="1">
        <v>41.89</v>
      </c>
    </row>
    <row r="22" spans="1:11" x14ac:dyDescent="0.2">
      <c r="A22" t="s">
        <v>67</v>
      </c>
      <c r="B22" t="s">
        <v>66</v>
      </c>
      <c r="C22" t="s">
        <v>8</v>
      </c>
      <c r="D22" t="s">
        <v>0</v>
      </c>
      <c r="E22">
        <v>13</v>
      </c>
      <c r="F22">
        <v>13</v>
      </c>
      <c r="G22">
        <v>13</v>
      </c>
      <c r="H22" s="1">
        <v>262</v>
      </c>
      <c r="I22" s="1">
        <v>148.49</v>
      </c>
      <c r="J22" s="1">
        <v>148.49</v>
      </c>
      <c r="K22" s="1">
        <v>165.64</v>
      </c>
    </row>
    <row r="23" spans="1:11" x14ac:dyDescent="0.2">
      <c r="A23" t="s">
        <v>16</v>
      </c>
      <c r="B23" t="s">
        <v>15</v>
      </c>
      <c r="C23" t="s">
        <v>8</v>
      </c>
      <c r="D23" t="s">
        <v>0</v>
      </c>
      <c r="E23">
        <v>83</v>
      </c>
      <c r="F23">
        <v>83</v>
      </c>
      <c r="G23">
        <v>83</v>
      </c>
      <c r="H23" s="1">
        <v>223</v>
      </c>
      <c r="I23" s="1">
        <v>112.08</v>
      </c>
      <c r="J23" s="1">
        <v>112.08</v>
      </c>
      <c r="K23" s="1">
        <v>115.84</v>
      </c>
    </row>
    <row r="24" spans="1:11" x14ac:dyDescent="0.2">
      <c r="A24" t="s">
        <v>14</v>
      </c>
      <c r="B24" t="s">
        <v>13</v>
      </c>
      <c r="C24" t="s">
        <v>8</v>
      </c>
      <c r="D24" t="s">
        <v>0</v>
      </c>
      <c r="E24">
        <v>66</v>
      </c>
      <c r="F24">
        <v>66</v>
      </c>
      <c r="G24">
        <v>66</v>
      </c>
      <c r="H24" s="1">
        <v>35</v>
      </c>
      <c r="I24" s="1">
        <v>17.34</v>
      </c>
      <c r="J24" s="1">
        <v>17.34</v>
      </c>
      <c r="K24" s="1">
        <v>18.010000000000002</v>
      </c>
    </row>
    <row r="25" spans="1:11" x14ac:dyDescent="0.2">
      <c r="A25" t="s">
        <v>12</v>
      </c>
      <c r="B25" t="s">
        <v>11</v>
      </c>
      <c r="C25" t="s">
        <v>8</v>
      </c>
      <c r="D25" t="s">
        <v>0</v>
      </c>
      <c r="E25">
        <v>29</v>
      </c>
      <c r="F25">
        <v>29</v>
      </c>
      <c r="G25">
        <v>29</v>
      </c>
      <c r="H25" s="1">
        <v>35</v>
      </c>
      <c r="I25" s="1">
        <v>17.34</v>
      </c>
      <c r="J25" s="1">
        <v>17.34</v>
      </c>
      <c r="K25" s="1">
        <v>18.010000000000002</v>
      </c>
    </row>
    <row r="26" spans="1:11" x14ac:dyDescent="0.2">
      <c r="A26" t="s">
        <v>10</v>
      </c>
      <c r="B26" t="s">
        <v>9</v>
      </c>
      <c r="C26" t="s">
        <v>8</v>
      </c>
      <c r="D26" t="s">
        <v>0</v>
      </c>
      <c r="E26">
        <v>48</v>
      </c>
      <c r="F26">
        <v>48</v>
      </c>
      <c r="G26">
        <v>48</v>
      </c>
      <c r="H26" s="1">
        <v>51</v>
      </c>
      <c r="I26" s="1">
        <v>25.5</v>
      </c>
      <c r="J26" s="1">
        <v>25.5</v>
      </c>
      <c r="K26" s="1">
        <v>26.14</v>
      </c>
    </row>
    <row r="27" spans="1:11" x14ac:dyDescent="0.2">
      <c r="A27" t="s">
        <v>7</v>
      </c>
      <c r="B27" t="s">
        <v>6</v>
      </c>
      <c r="C27" t="s">
        <v>1</v>
      </c>
      <c r="D27" t="s">
        <v>0</v>
      </c>
      <c r="E27">
        <v>62</v>
      </c>
      <c r="F27">
        <v>340</v>
      </c>
      <c r="G27">
        <v>87</v>
      </c>
      <c r="H27" s="1">
        <v>3</v>
      </c>
      <c r="I27" s="1">
        <v>0.56000000000000005</v>
      </c>
      <c r="J27" s="1">
        <v>0.38</v>
      </c>
      <c r="K27" s="1">
        <v>0.4</v>
      </c>
    </row>
    <row r="28" spans="1:11" x14ac:dyDescent="0.2">
      <c r="A28" t="s">
        <v>5</v>
      </c>
      <c r="B28" t="s">
        <v>4</v>
      </c>
      <c r="C28" t="s">
        <v>1</v>
      </c>
      <c r="D28" t="s">
        <v>0</v>
      </c>
      <c r="E28">
        <v>102</v>
      </c>
      <c r="F28">
        <v>150</v>
      </c>
      <c r="G28">
        <v>132</v>
      </c>
      <c r="H28" s="1">
        <v>13</v>
      </c>
      <c r="I28" s="1">
        <v>6.63</v>
      </c>
      <c r="J28" s="1">
        <v>4.26</v>
      </c>
      <c r="K28" s="1">
        <v>4.38</v>
      </c>
    </row>
    <row r="29" spans="1:11" x14ac:dyDescent="0.2">
      <c r="A29" t="s">
        <v>3</v>
      </c>
      <c r="B29" t="s">
        <v>2</v>
      </c>
      <c r="C29" t="s">
        <v>1</v>
      </c>
      <c r="D29" t="s">
        <v>0</v>
      </c>
      <c r="E29">
        <v>90</v>
      </c>
      <c r="F29">
        <v>124</v>
      </c>
      <c r="G29">
        <v>121</v>
      </c>
      <c r="H29" s="1">
        <v>8</v>
      </c>
      <c r="I29" s="1">
        <v>6.14</v>
      </c>
      <c r="J29" s="1">
        <v>3.97</v>
      </c>
      <c r="K29" s="1">
        <v>4.16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Practice Summary</vt:lpstr>
      <vt:lpstr>DocA-Summary</vt:lpstr>
      <vt:lpstr>DocB-Summary</vt:lpstr>
      <vt:lpstr>DocC-Summary</vt:lpstr>
      <vt:lpstr>DocA-Raw</vt:lpstr>
      <vt:lpstr>DocB-Raw</vt:lpstr>
      <vt:lpstr>DocC-Raw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Senthil Premraj</cp:lastModifiedBy>
  <dcterms:created xsi:type="dcterms:W3CDTF">2022-04-21T13:24:51Z</dcterms:created>
  <dcterms:modified xsi:type="dcterms:W3CDTF">2023-09-23T07:42:10Z</dcterms:modified>
</cp:coreProperties>
</file>